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1110" windowWidth="15210" windowHeight="8745" firstSheet="2" activeTab="6"/>
  </bookViews>
  <sheets>
    <sheet name="Γενική Εκμετάλευση" sheetId="2" r:id="rId1"/>
    <sheet name="Αποτελέσματα Χρήσης" sheetId="3" r:id="rId2"/>
    <sheet name="ΙΣΟΛΟΓΙΣΜΟΣ_2012-2013" sheetId="1" r:id="rId3"/>
    <sheet name="ΙΣΟΛΟΓΙΣΜΟΣ_2010" sheetId="4" r:id="rId4"/>
    <sheet name="ΙΣΟΛΟΓΙΣΜΟΣ_2011" sheetId="5" r:id="rId5"/>
    <sheet name="31-12-2012" sheetId="6" r:id="rId6"/>
    <sheet name="ΙΣΟΛΟΓΙΣΜΟΣ 31-12-2014" sheetId="7" r:id="rId7"/>
    <sheet name="Φύλλο2" sheetId="9" r:id="rId8"/>
  </sheets>
  <definedNames>
    <definedName name="_xlnm.Print_Area" localSheetId="6">'ΙΣΟΛΟΓΙΣΜΟΣ 31-12-2014'!$A$1:$W$84</definedName>
    <definedName name="_xlnm.Print_Area" localSheetId="2">'ΙΣΟΛΟΓΙΣΜΟΣ_2012-2013'!$A$1:$W$65</definedName>
  </definedNames>
  <calcPr calcId="125725"/>
</workbook>
</file>

<file path=xl/calcChain.xml><?xml version="1.0" encoding="utf-8"?>
<calcChain xmlns="http://schemas.openxmlformats.org/spreadsheetml/2006/main">
  <c r="T37" i="7"/>
  <c r="J35" i="9"/>
  <c r="F35"/>
  <c r="F29"/>
  <c r="T8"/>
  <c r="P8"/>
  <c r="F31" l="1"/>
  <c r="F37" s="1"/>
  <c r="P38" s="1"/>
  <c r="J29"/>
  <c r="J31" l="1"/>
  <c r="J37" s="1"/>
  <c r="T38" s="1"/>
  <c r="T53" i="7" l="1"/>
  <c r="V54"/>
  <c r="H37"/>
  <c r="V37"/>
  <c r="V32"/>
  <c r="L26"/>
  <c r="J26"/>
  <c r="N25"/>
  <c r="H57"/>
  <c r="N57"/>
  <c r="H59"/>
  <c r="N59"/>
  <c r="H61"/>
  <c r="H62" s="1"/>
  <c r="N61"/>
  <c r="F66"/>
  <c r="L66"/>
  <c r="F68"/>
  <c r="H68"/>
  <c r="L68"/>
  <c r="N68" s="1"/>
  <c r="F73"/>
  <c r="H73" s="1"/>
  <c r="L73"/>
  <c r="N73"/>
  <c r="F80"/>
  <c r="H80"/>
  <c r="L80"/>
  <c r="N80" s="1"/>
  <c r="N62" l="1"/>
  <c r="N69" s="1"/>
  <c r="N74" s="1"/>
  <c r="N81" s="1"/>
  <c r="H69"/>
  <c r="H74" s="1"/>
  <c r="H81" s="1"/>
  <c r="T54" s="1"/>
  <c r="T38" l="1"/>
  <c r="L16"/>
  <c r="J16"/>
  <c r="F16"/>
  <c r="V19"/>
  <c r="T19"/>
  <c r="N42"/>
  <c r="H42"/>
  <c r="N31"/>
  <c r="H31"/>
  <c r="F26"/>
  <c r="D26"/>
  <c r="H25"/>
  <c r="V38" l="1"/>
  <c r="V39" s="1"/>
  <c r="N38"/>
  <c r="N44" s="1"/>
  <c r="H38"/>
  <c r="V26"/>
  <c r="N24"/>
  <c r="N26" s="1"/>
  <c r="H24"/>
  <c r="T26"/>
  <c r="H23"/>
  <c r="H26" s="1"/>
  <c r="V23"/>
  <c r="T23"/>
  <c r="L20"/>
  <c r="J20"/>
  <c r="J27" s="1"/>
  <c r="F20"/>
  <c r="D20"/>
  <c r="D27" s="1"/>
  <c r="N19"/>
  <c r="N20" s="1"/>
  <c r="N27" s="1"/>
  <c r="H19"/>
  <c r="H20" s="1"/>
  <c r="H27" s="1"/>
  <c r="N15"/>
  <c r="N16" s="1"/>
  <c r="D15"/>
  <c r="D16" s="1"/>
  <c r="V50" i="1"/>
  <c r="T22"/>
  <c r="F54" i="6"/>
  <c r="L60"/>
  <c r="L61" s="1"/>
  <c r="F60"/>
  <c r="F61" s="1"/>
  <c r="N57"/>
  <c r="H57"/>
  <c r="L54"/>
  <c r="N54" s="1"/>
  <c r="H54"/>
  <c r="N51"/>
  <c r="N53" s="1"/>
  <c r="N55" s="1"/>
  <c r="N58" s="1"/>
  <c r="N62" s="1"/>
  <c r="H51"/>
  <c r="H53" s="1"/>
  <c r="N37"/>
  <c r="V35"/>
  <c r="V36" s="1"/>
  <c r="N34"/>
  <c r="N39" s="1"/>
  <c r="L24"/>
  <c r="J24"/>
  <c r="V23"/>
  <c r="N23"/>
  <c r="N24" s="1"/>
  <c r="V20"/>
  <c r="L19"/>
  <c r="L25" s="1"/>
  <c r="J19"/>
  <c r="N18"/>
  <c r="N19" s="1"/>
  <c r="N25" s="1"/>
  <c r="V16"/>
  <c r="V25" s="1"/>
  <c r="V42" s="1"/>
  <c r="L15"/>
  <c r="J15"/>
  <c r="N14"/>
  <c r="N15" s="1"/>
  <c r="D54" i="1"/>
  <c r="T32"/>
  <c r="H33"/>
  <c r="T29"/>
  <c r="L60"/>
  <c r="L61" s="1"/>
  <c r="N57"/>
  <c r="L54"/>
  <c r="N54" s="1"/>
  <c r="V29"/>
  <c r="N33"/>
  <c r="N14"/>
  <c r="J15"/>
  <c r="L15"/>
  <c r="N15"/>
  <c r="N18"/>
  <c r="N19" s="1"/>
  <c r="J19"/>
  <c r="L19"/>
  <c r="L25" s="1"/>
  <c r="N23"/>
  <c r="J24"/>
  <c r="J25" s="1"/>
  <c r="L24"/>
  <c r="N24"/>
  <c r="N34"/>
  <c r="N37"/>
  <c r="F54"/>
  <c r="H54" s="1"/>
  <c r="H57"/>
  <c r="H22"/>
  <c r="V35"/>
  <c r="V36" s="1"/>
  <c r="T35"/>
  <c r="H33" i="7" l="1"/>
  <c r="N33"/>
  <c r="N47" s="1"/>
  <c r="T39"/>
  <c r="V28"/>
  <c r="V47" s="1"/>
  <c r="L27"/>
  <c r="H44"/>
  <c r="F27"/>
  <c r="V55"/>
  <c r="T55"/>
  <c r="T28"/>
  <c r="H15"/>
  <c r="H16" s="1"/>
  <c r="J25" i="6"/>
  <c r="V50"/>
  <c r="N28"/>
  <c r="N42" s="1"/>
  <c r="V40" s="1"/>
  <c r="H55"/>
  <c r="H58" s="1"/>
  <c r="H62" s="1"/>
  <c r="T49" s="1"/>
  <c r="F60" i="1"/>
  <c r="F61" s="1"/>
  <c r="N39"/>
  <c r="N25"/>
  <c r="N28"/>
  <c r="N42" s="1"/>
  <c r="T36"/>
  <c r="D14"/>
  <c r="D15" s="1"/>
  <c r="T23"/>
  <c r="T20"/>
  <c r="T16"/>
  <c r="H51"/>
  <c r="H53" s="1"/>
  <c r="H55" s="1"/>
  <c r="H58" s="1"/>
  <c r="H62" s="1"/>
  <c r="T49" s="1"/>
  <c r="H37"/>
  <c r="H34"/>
  <c r="F24"/>
  <c r="D24"/>
  <c r="H23"/>
  <c r="H24" s="1"/>
  <c r="F19"/>
  <c r="F25" s="1"/>
  <c r="D19"/>
  <c r="H18"/>
  <c r="F15"/>
  <c r="H14"/>
  <c r="H15" s="1"/>
  <c r="T47" i="7" l="1"/>
  <c r="H47"/>
  <c r="T50" i="6"/>
  <c r="H19" i="1"/>
  <c r="T25"/>
  <c r="T42" s="1"/>
  <c r="H39"/>
  <c r="D25"/>
  <c r="H28"/>
  <c r="H25"/>
  <c r="N31" i="5"/>
  <c r="N21"/>
  <c r="D24"/>
  <c r="D23"/>
  <c r="D19"/>
  <c r="D15"/>
  <c r="H42" i="1" l="1"/>
  <c r="D15" i="4"/>
  <c r="F55" i="5"/>
  <c r="H56" s="1"/>
  <c r="D20"/>
  <c r="H37"/>
  <c r="H38" s="1"/>
  <c r="H34"/>
  <c r="D25"/>
  <c r="H52"/>
  <c r="H54" s="1"/>
  <c r="N33"/>
  <c r="F25"/>
  <c r="H24"/>
  <c r="H23"/>
  <c r="N22" s="1"/>
  <c r="F20"/>
  <c r="H19"/>
  <c r="H20" s="1"/>
  <c r="N18"/>
  <c r="F16"/>
  <c r="F55" i="4"/>
  <c r="H56" s="1"/>
  <c r="H52"/>
  <c r="H54" s="1"/>
  <c r="H38"/>
  <c r="H33"/>
  <c r="H35" s="1"/>
  <c r="N33"/>
  <c r="F25"/>
  <c r="D25"/>
  <c r="H24"/>
  <c r="H23"/>
  <c r="H25" s="1"/>
  <c r="F20"/>
  <c r="F26" s="1"/>
  <c r="D20"/>
  <c r="H19"/>
  <c r="H20" s="1"/>
  <c r="H26" s="1"/>
  <c r="N18"/>
  <c r="F16"/>
  <c r="D16"/>
  <c r="D26" i="5" l="1"/>
  <c r="H57"/>
  <c r="H61" s="1"/>
  <c r="N49" s="1"/>
  <c r="N24" s="1"/>
  <c r="N25" s="1"/>
  <c r="N27" s="1"/>
  <c r="N43" s="1"/>
  <c r="H33"/>
  <c r="H35" s="1"/>
  <c r="H40" s="1"/>
  <c r="N21" i="4"/>
  <c r="N22" s="1"/>
  <c r="F26" i="5"/>
  <c r="H25"/>
  <c r="H29" s="1"/>
  <c r="H15" i="4"/>
  <c r="H16" s="1"/>
  <c r="D26"/>
  <c r="H40"/>
  <c r="H57"/>
  <c r="H61" s="1"/>
  <c r="N49" s="1"/>
  <c r="N24" s="1"/>
  <c r="N25" s="1"/>
  <c r="N27" s="1"/>
  <c r="N43" s="1"/>
  <c r="H29"/>
  <c r="N53" i="1"/>
  <c r="N51"/>
  <c r="B10" i="2"/>
  <c r="C10" s="1"/>
  <c r="D11" s="1"/>
  <c r="D7"/>
  <c r="D9" s="1"/>
  <c r="C15"/>
  <c r="V20" i="1"/>
  <c r="F22" i="3"/>
  <c r="F18"/>
  <c r="F9"/>
  <c r="V16" i="1"/>
  <c r="N55" l="1"/>
  <c r="N58" s="1"/>
  <c r="N62" s="1"/>
  <c r="V49" s="1"/>
  <c r="D16" i="5"/>
  <c r="H15"/>
  <c r="H16" s="1"/>
  <c r="H43" s="1"/>
  <c r="H26"/>
  <c r="H43" i="4"/>
  <c r="F27" i="3"/>
  <c r="V23" i="1" s="1"/>
  <c r="V25" s="1"/>
  <c r="V42" s="1"/>
  <c r="D12" i="2"/>
  <c r="D16" s="1"/>
  <c r="T48" i="1" l="1"/>
  <c r="T50" s="1"/>
</calcChain>
</file>

<file path=xl/sharedStrings.xml><?xml version="1.0" encoding="utf-8"?>
<sst xmlns="http://schemas.openxmlformats.org/spreadsheetml/2006/main" count="762" uniqueCount="251">
  <si>
    <t>Ε Ν Ε Ρ Γ Η Τ Ι Κ Ο</t>
  </si>
  <si>
    <t>Π Α Θ Η Τ Ι Κ Ο</t>
  </si>
  <si>
    <t>Ποσά κλειομένης</t>
  </si>
  <si>
    <t>Χρήσεως</t>
  </si>
  <si>
    <t>Α.</t>
  </si>
  <si>
    <t>Αξία</t>
  </si>
  <si>
    <t>Αναπόσβεστη</t>
  </si>
  <si>
    <t>Κτήσεως</t>
  </si>
  <si>
    <t>Αποσβέσεις</t>
  </si>
  <si>
    <t>Β.</t>
  </si>
  <si>
    <t>ΕΞΟΔΑ  ΕΓΚΑΤΑΣΤΑΣΕΩΣ</t>
  </si>
  <si>
    <t>ΙΔΙΑ  ΚΕΦΑΛΑΙΑ</t>
  </si>
  <si>
    <t>1.</t>
  </si>
  <si>
    <t>Εξοδα ιδρύσεως και πρώτης εγκαταστάσεως</t>
  </si>
  <si>
    <t>Ι.</t>
  </si>
  <si>
    <t>Καταβλημένο</t>
  </si>
  <si>
    <t>3.</t>
  </si>
  <si>
    <t>4.</t>
  </si>
  <si>
    <t>Γ.</t>
  </si>
  <si>
    <t>ΠΑΓΙΟ  ΕΝΕΡΓΗΤΙΚΟ</t>
  </si>
  <si>
    <t>ΙΙ.</t>
  </si>
  <si>
    <t>Ασώματες ακινητοποιήσεις</t>
  </si>
  <si>
    <t>Εξοδα ερευνών &amp; αναπτύξεως</t>
  </si>
  <si>
    <t>ΙΙΙ.</t>
  </si>
  <si>
    <t>Διαφορές Αναπροσαρμογής- Επιχορηγήσεις επενδύσεων</t>
  </si>
  <si>
    <t>Αξία  ακινήτων  παραχωρηθέντων  δωρεάν</t>
  </si>
  <si>
    <t>Ενσώματες  ακινητοποιήσεις</t>
  </si>
  <si>
    <t>Γήπεδα - Οικόπεδα</t>
  </si>
  <si>
    <t>Κτίρια &amp; τεχνικά έργα</t>
  </si>
  <si>
    <t>7.</t>
  </si>
  <si>
    <t>V.</t>
  </si>
  <si>
    <t>Αποτελέσματα εις νέο</t>
  </si>
  <si>
    <t>Σύνολο Ακινητοποιήσεων (Γι+ΓΙΙ)</t>
  </si>
  <si>
    <t>Υπόλοιπο ζημιών χρήσεως  εις  νέο</t>
  </si>
  <si>
    <t>Δ.</t>
  </si>
  <si>
    <t>ΚΥΚΛΟΦΟΡΟΥΝ  ΕΝΕΡΓΗΤΙΚΟ</t>
  </si>
  <si>
    <t>ΥΠΟΧΡΕΩΣΕΙΣ</t>
  </si>
  <si>
    <t>Απαιτήσεις</t>
  </si>
  <si>
    <t>-</t>
  </si>
  <si>
    <t>Βραχυπρόθεσμες  Υποχρεώσεις</t>
  </si>
  <si>
    <t>Απαιτήσεις κατά οργάνων διοικήσεως</t>
  </si>
  <si>
    <t>11.</t>
  </si>
  <si>
    <t>Πιστωτές διάφοροι</t>
  </si>
  <si>
    <t>Χρεώστες διάφοροι</t>
  </si>
  <si>
    <t>IV.</t>
  </si>
  <si>
    <t>Διαθέσιμα</t>
  </si>
  <si>
    <t>Ταμείο</t>
  </si>
  <si>
    <t xml:space="preserve">Ποσά </t>
  </si>
  <si>
    <t>Κλειομένης</t>
  </si>
  <si>
    <t>ΑΠΟΤΕΛΕΣΜΑΤΑ ΠΕΡΙΟΔΟΥ</t>
  </si>
  <si>
    <t>Μικτό Αποτέλεσμα</t>
  </si>
  <si>
    <t xml:space="preserve">Κόστος Πωληθέντων </t>
  </si>
  <si>
    <t>Έξοδα Εκμετάλευσης</t>
  </si>
  <si>
    <t>Χρηματοοικονομικά Αποτελέσματα</t>
  </si>
  <si>
    <t>Αποτελέσματα Περιόδου</t>
  </si>
  <si>
    <t xml:space="preserve">Περιόδου </t>
  </si>
  <si>
    <t>70-73</t>
  </si>
  <si>
    <t xml:space="preserve">Κύκλος Εργασιών    </t>
  </si>
  <si>
    <t xml:space="preserve">Άλλα Έσοδα   </t>
  </si>
  <si>
    <t xml:space="preserve">Αμοιβές και Έξοδα Προσωπικού  </t>
  </si>
  <si>
    <t xml:space="preserve">Αμοιβές και Έξοδα Τρίτων           </t>
  </si>
  <si>
    <t xml:space="preserve">Παροχές  Τρίτων                          </t>
  </si>
  <si>
    <t xml:space="preserve">Φόροι Τέλη                                   </t>
  </si>
  <si>
    <t xml:space="preserve">Διάφορα Έξοδα                            </t>
  </si>
  <si>
    <t xml:space="preserve">Αποσβέσεις                                   </t>
  </si>
  <si>
    <t xml:space="preserve">Έσοδα Κεφαλαίου                         </t>
  </si>
  <si>
    <t xml:space="preserve">Χρεωστικοί Τόκοι &amp; Συναφή          </t>
  </si>
  <si>
    <t xml:space="preserve">Έκτακτα &amp; Ανόργανα Αποτελέσματα         </t>
  </si>
  <si>
    <t>Έσοδα &amp; Έξοδα Προηγούμενων Χρήσεων</t>
  </si>
  <si>
    <t>74-75-78</t>
  </si>
  <si>
    <t>2010 - 2011</t>
  </si>
  <si>
    <t>Σύνολο  Πάγιου  Ενεργητικού (ΓΙ+ΓΙΙ)</t>
  </si>
  <si>
    <t>Σύνολο κυκλοφορούντος  Ενεργητικού (ΔΙΙ+ΔΙV)</t>
  </si>
  <si>
    <t>ΓΕΝΙΚΟ  ΣΥΝΟΛΟ  ΕΝΕΡΓΗΤΙΚΟΥ (Β+Γ+Δ)</t>
  </si>
  <si>
    <t>Σύνολο Υποχρεώσεων (ΓΙΙ)</t>
  </si>
  <si>
    <t>ΓΕΝΙΚΟ  ΣΥΝΟΛΟ  ΠΑΘΗΤΙΚΟΥ (Α+Γ)</t>
  </si>
  <si>
    <t>Σύνολο Ιδίων Κεφαλαίων (ΑΙ+ΑΙΙΙ+AV)</t>
  </si>
  <si>
    <t>Σύνολο</t>
  </si>
  <si>
    <t>I.ΑΠΟΤΕΛΕΣΜΑΤΑ ΕΚΜΕΤΑΛΛΕΥΣΕΩΣ</t>
  </si>
  <si>
    <t>Κύκλος εργασιών (πωλήσεις).</t>
  </si>
  <si>
    <t>Μείον: Κόστος πωλήσεων.</t>
  </si>
  <si>
    <t>Μικτά αποτελέσματα (κέρδη) εκμεταλλεύσεως.</t>
  </si>
  <si>
    <r>
      <t>Πλέον</t>
    </r>
    <r>
      <rPr>
        <sz val="9"/>
        <color indexed="8"/>
        <rFont val="Arial Greek"/>
        <family val="2"/>
        <charset val="161"/>
      </rPr>
      <t>:1. Άλλα έσοδα εκμεταλλεύσεως.</t>
    </r>
  </si>
  <si>
    <t>Μείον: 1. Έξοδα διοικητικής λειτουργίας.</t>
  </si>
  <si>
    <t xml:space="preserve">           3. Έξοδα λειτουργίας διάθεσης.</t>
  </si>
  <si>
    <t>Μερικά αποτελέσματα κέρδη  εκμεταλλεύσεως.</t>
  </si>
  <si>
    <t>ΜΕΙΟΝ:</t>
  </si>
  <si>
    <t>Σύνολο αποσβέσεων παγίων στοιχείων.</t>
  </si>
  <si>
    <t>Μείον: Οι απ΄ αυτές ενσωματωμένες στο λειτουργικό κόστος.</t>
  </si>
  <si>
    <t xml:space="preserve">ΚΑΘΑΡΑ ΑΠΟΤΕΛΕΣΜΑΤΑ (ΚΕΡΔΗ) ΧΡΗΣΕΩΣ </t>
  </si>
  <si>
    <t>Ποσά κλειομένης χρήσεως 2011</t>
  </si>
  <si>
    <t>ΘΑΛΑΣΣΙΝΗ ΞΕΝΟΔΟΧΕΙΑΚΕΣ - ΤΟΥΡΙΣΤΙΚΕΣ ΕΠΙΧΕΙΡΗΣΕΙΣ ΑΝΩΝΥΜΟΣ ΕΤΑΙΡΕΙΑ</t>
  </si>
  <si>
    <t>ΑΡ.Μ.Α.Ε.:70288/01/B/10/389</t>
  </si>
  <si>
    <t>Μετοχικό  Κεφάλαιο (4.000 Μετοχές των 15,00 Ευρώ)</t>
  </si>
  <si>
    <t>ΚΑΤΑΣΤΑΣΗ ΛΟΓΑΡΙΑΣΜΟΥ ΑΠΟΤΕΛΕΣΜΑΤΩΝ ΧΡΗΣΕΩΣ 31 ΔΕΚΕΜΒΡΙΟΥ 2009 (19/11/2010 31/12/2011)</t>
  </si>
  <si>
    <t>ΤΗΣ 31 ΔΕΚΕΜΒΡΙΟΥ 2009 (19/11/2010 31/12/2011)</t>
  </si>
  <si>
    <t>ΚΑΤΑΣΤΑΣΗ ΛΟΓΑΡΙΑΣΜΟΥ ΑΠΟΤΕΛΕΣΜΑΤΩΝ ΧΡΗΣΕΩΣ</t>
  </si>
  <si>
    <t xml:space="preserve">ΠΙΝΑΚΑΣ ΔΙΑΘΕΣΗΣ ΑΠΟΤΕΛΕΣΜΑΤΩΝ </t>
  </si>
  <si>
    <t>ΚΑΘΑΡΑ ΑΠΟΤΕΛΕΣΜΑΤΑ (ΖΗΜΙΕΣ) ΧΡΗΣΗΣ</t>
  </si>
  <si>
    <t xml:space="preserve">Ο προηστάμενος </t>
  </si>
  <si>
    <t>Δέδες Κωνσταντίνος</t>
  </si>
  <si>
    <t>ΑΔΤ. Ν 880416</t>
  </si>
  <si>
    <t>Λογιστηρίου &amp; Διευθ/νων Σύμβουλος</t>
  </si>
  <si>
    <t>Μέλος του Δ.Σ.</t>
  </si>
  <si>
    <t>Δημήτογλου Αργυρούλα</t>
  </si>
  <si>
    <t>ΑΔΤ. Σ−592653</t>
  </si>
  <si>
    <t>ΚΑΤΑΣΤΑΣΗ ΛΟΓΑΡΙΣΜΟΥ ΓΕΝΙΚΗΣ ΕΚΜΕΤΑΛΛΕΥΣΗΣ Λ/80.00</t>
  </si>
  <si>
    <t>Ο Πρόεδρος</t>
  </si>
  <si>
    <t>Κράσσαρης Αθανάσης αρ.διαβ. J-025924</t>
  </si>
  <si>
    <t>1η ΕΤΑΙΡΙΚΗ ΧΡΗΣΗ (19 ΝΟΕΜΒΡΙΟΥ 2010 - 31 ΔΕΚΕΜΒΡΙΟΥ 2010)</t>
  </si>
  <si>
    <t>19/11 - 31/12/10</t>
  </si>
  <si>
    <t>Υποχρεώσεις από φόρους τέλη</t>
  </si>
  <si>
    <t>ΚΛΕΙΟΜΕΝΗ ΧΡΗΣΗ 19/11/10-31/12/10</t>
  </si>
  <si>
    <t>1η ΕΤΑΙΡΙΚΗ ΧΡΗΣΗ (1 ΙΑΝΟΥΑΡΙΟΥ - 31 ΔΕΚΕΜΒΡΙΟΥ 2011)</t>
  </si>
  <si>
    <t>1/1/11 - 31/12/11</t>
  </si>
  <si>
    <t>ΚΛΕΙΟΜΕΝΗ ΧΡΗΣΗ 1/1/11 - 31/12/11</t>
  </si>
  <si>
    <t>ΔΙΑΧΩΡΙΣΜΕΝΟΣ ΙΣΟΛΟΓΙΣΜΟΣ ΤΗΣ 31 ΔΕΚΕΜΒΡΙΟΥ 2011</t>
  </si>
  <si>
    <t>ΔΙΕΣΠΑΣΜΕΝΟΣ ΙΣΟΛΟΓΙΣΜΟΣ ΤΗΣ 31 ΔΕΚΕΜΒΡΙΟΥ 2010</t>
  </si>
  <si>
    <t>2012</t>
  </si>
  <si>
    <t>Ποσά προηγούμενης</t>
  </si>
  <si>
    <t>προηγούμενης</t>
  </si>
  <si>
    <t>Μακροπρόθεσμες υποχρεώσεις</t>
  </si>
  <si>
    <t>Τράπεζες λογαριασμός μακροπρ/μων υποχρεώσεων</t>
  </si>
  <si>
    <t>5.</t>
  </si>
  <si>
    <t>Υποχρεώσεις από φορους - τέλη</t>
  </si>
  <si>
    <t>6.</t>
  </si>
  <si>
    <t>Ασφαλιστικοί Οργανισμοί</t>
  </si>
  <si>
    <t>ΤΗΣ 31 ΔΕΚΕΜΒΡΙΟΥ 2012 (01/01/2012  -  31/12/2012)</t>
  </si>
  <si>
    <t>ΠΛΕΟΝ ( ή μείον )</t>
  </si>
  <si>
    <t>4. Πιστωτικοί τόκοι και συναφή  έσοδα</t>
  </si>
  <si>
    <t>Ολικά  Αποτελέσματα (κέρδη ή ζημίες) Εκμεταλλεύσεως</t>
  </si>
  <si>
    <t>Υπόλοιπο ζημιών προηγουμένων χρήσεων</t>
  </si>
  <si>
    <t xml:space="preserve">Καθαρά αποτελέσματα (ζημιές) χρήσης </t>
  </si>
  <si>
    <t>Υπόλοιπο ζημιών χρήσης εις νέο</t>
  </si>
  <si>
    <t>Κλειόμενη χρήση 2012</t>
  </si>
  <si>
    <t>Προηγ/νη χρήση 2011</t>
  </si>
  <si>
    <t>2013</t>
  </si>
  <si>
    <t>ΠΡΟΗΓΟΥΜΕΝΗΣ ΧΡΗΣΗΣ 31/12/2012</t>
  </si>
  <si>
    <t>ΚΛΕΙΟΜΕΝΗ ΧΡΗΣΗ 31/12/2013</t>
  </si>
  <si>
    <t>3η ΕΤΑΙΡΙΚΗ ΧΡΗΣΗ (1 ΙΑΝΟΥΑΡΙΟΥ 2013 - 31 ΔΕΚΕΜΒΡΙΟΥ 2013)</t>
  </si>
  <si>
    <t>ΙΣΟΛΟΓΙΣΜΟΣ ΤΗΣ 31 ΔΕΚΕΜΒΡΙΟΥ 2013</t>
  </si>
  <si>
    <t>2011</t>
  </si>
  <si>
    <t>2η ΕΤΑΙΡΙΚΗ ΧΡΗΣΗ (1 ΙΑΝΟΥΑΡΙΟΥ 2012 - 31 ΔΕΚΕΜΒΡΙΟΥ 2012)</t>
  </si>
  <si>
    <t>ΚΛΕΙΟΜΕΝΗ ΧΡΗΣΗ 31/12/2012</t>
  </si>
  <si>
    <t>ΠΡΟΗΓΟΥΜΕΝΗΣ ΧΡΗΣΗΣ 31/12/2011</t>
  </si>
  <si>
    <t>Ο πρόεδρος</t>
  </si>
  <si>
    <t>Κράσσαρης Αθανάσης</t>
  </si>
  <si>
    <t>Το μέλος</t>
  </si>
  <si>
    <t>Μαρία Βλήτα</t>
  </si>
  <si>
    <t>Ο προηστάμενος Λογιστηρίου</t>
  </si>
  <si>
    <t>Δέδες Κων/νός ΑΔΤ Ν-880416</t>
  </si>
  <si>
    <t>ΑΔΤ. Π-712945</t>
  </si>
  <si>
    <t>Αρ.Διαβ. J-025924</t>
  </si>
  <si>
    <t>Βλήτα Μαρία</t>
  </si>
  <si>
    <t>Ο Προηστάμενος Λογιστηρίου</t>
  </si>
  <si>
    <t>Δέδες Κων/νος ΑΔΤ Ν-8804516</t>
  </si>
  <si>
    <t>Ποσά Κλειόμενης χρήσης 2013</t>
  </si>
  <si>
    <t>Ποσά Προηγ/νης ρήσης 2012</t>
  </si>
  <si>
    <t>ΙΣΟΛΟΓΙΣΜΟΣ ΤΗΣ 31 ΔΕΚΕΜΒΡΙΟΥ 2012</t>
  </si>
  <si>
    <t>ΤΗΣ 31 ΔΕΚΕΜΒΡΙΟΥ 2012 (01/01/2013  -  31/12/2013)</t>
  </si>
  <si>
    <t>ΙΣΟΛΟΓΙΣΜΟΣ ΤΗΣ 31 ΔΕΚΕΜΒΡΙΟΥ 2014</t>
  </si>
  <si>
    <t>4η ΕΤΑΙΡΙΚΗ ΧΡΗΣΗ (1 ΙΑΝΟΥΑΡΙΟΥ 2014 - 31 ΔΕΚΕΜΒΡΙΟΥ 2014)</t>
  </si>
  <si>
    <t>ΑΡ.ΓΕΜΗ:  121842401000</t>
  </si>
  <si>
    <t>2014</t>
  </si>
  <si>
    <t>Μεταφορικά μέσα</t>
  </si>
  <si>
    <t>Συμμετοχές &amp; άλλες μακροπρόθεσμες χρημ/κες απαιτήσεις</t>
  </si>
  <si>
    <t>Λοιπές μακροπρόθεσμες απαιτήσεις</t>
  </si>
  <si>
    <t>Καταθέσεις όψεως &amp; προθεσμίας</t>
  </si>
  <si>
    <t>2.</t>
  </si>
  <si>
    <t>Οφειλόμενο μετοχικό κεφάλαιο</t>
  </si>
  <si>
    <t>Καταβλημένο μετοχικό κεφάλαιο</t>
  </si>
  <si>
    <t>Σύνολο  Πάγιου  Ενεργητικού (ΓΙ+ΓΙΙ+ΓΙΙΙ)</t>
  </si>
  <si>
    <t>Αποτελέσματα  Εκμεταλλεύσεως</t>
  </si>
  <si>
    <t xml:space="preserve"> </t>
  </si>
  <si>
    <t>Κύκλος εργασιών (πωλήσεις)</t>
  </si>
  <si>
    <t>Μείον : Κόστος πωλήσεων</t>
  </si>
  <si>
    <t xml:space="preserve">Μικτά αποτελέσματα (κέρδη ή ζημίες) εκμεταλλεύσεως </t>
  </si>
  <si>
    <t>Πλέον : 'Αλλα έσοδα εκμεταλλεύσεως</t>
  </si>
  <si>
    <t xml:space="preserve">ΜΕΙΟΝ </t>
  </si>
  <si>
    <t>3. Έξοδα λειτουργίας διαθέσεως</t>
  </si>
  <si>
    <t>Μερικά  αποτελέσματα (κέρδη ή ζημίες) εκμεταλλεύσεως</t>
  </si>
  <si>
    <t>Μείον</t>
  </si>
  <si>
    <t>3. Χρεωστικοί τόκοι και συναφή έξοδα</t>
  </si>
  <si>
    <t>II.</t>
  </si>
  <si>
    <t>Πλέον (ή μείον) : Έκτακτα  Αποτελέσματα</t>
  </si>
  <si>
    <t>1. Έκτακτα  καί  ανόργανα  έξοδα</t>
  </si>
  <si>
    <t>Οργανικά καί έκτακτα αποτελέσματα (κέρδη ή ζημίες)</t>
  </si>
  <si>
    <t>Σύνολο  αποσβέσεων  πάγιων  στοιχείων</t>
  </si>
  <si>
    <t>Μείον: Οι από αυτές ενσωματωμένες στό λειτουργικό κόστος</t>
  </si>
  <si>
    <t>ΚΑΘΑΡΑ  ΑΠΟΤΕΛΕΣΜΑΤΑ (Κέρδη ή Ζημίες) ΧΡΗΣΕΩΣ πρό φόρων</t>
  </si>
  <si>
    <t>ΚΛΕΙΟΜΕΝΗ ΧΡΗΣΗ 31/12/2014</t>
  </si>
  <si>
    <t>ΠΡΟΗΓΟΥΜΕΝΗΣ ΧΡΗΣΗΣ 31/12/2013</t>
  </si>
  <si>
    <t>ΚΑΤΑΣΤΑΣΗ ΛΟΓΑΡΙΑΣΜΟΥ ΓΕΝΙΚΗΣ ΕΚΜΕΤΑΛΛΕΥΣΗΣ</t>
  </si>
  <si>
    <t>(Λ/80)</t>
  </si>
  <si>
    <t>ΚΩΔ.</t>
  </si>
  <si>
    <t>ΧΡΕΩΣΗ</t>
  </si>
  <si>
    <t>Ποσά Προηγούμενης</t>
  </si>
  <si>
    <t>ΠΙΣΤΩΣΗ</t>
  </si>
  <si>
    <t>Πωλήσεις</t>
  </si>
  <si>
    <t>Εμπορευμάτων</t>
  </si>
  <si>
    <t>Υπηρεσιών</t>
  </si>
  <si>
    <t>Οργανικά έξοδα</t>
  </si>
  <si>
    <t>Αμοιβές &amp; έξοδα προσωπικού</t>
  </si>
  <si>
    <t>Αμοιβές &amp; έξοδα τρίτων</t>
  </si>
  <si>
    <t>Παροχές τρίτων</t>
  </si>
  <si>
    <t>Φόροι - Τέλη (πλήν των ενσωμ/νων</t>
  </si>
  <si>
    <t>στο λειτουργικό κόστος φόρων)</t>
  </si>
  <si>
    <t>Διάφορα έξοδα</t>
  </si>
  <si>
    <t>64.00</t>
  </si>
  <si>
    <t>Έξοδα μεταφορών</t>
  </si>
  <si>
    <t>64.01</t>
  </si>
  <si>
    <t>Έξοδα ταξιδίων</t>
  </si>
  <si>
    <t>64.02</t>
  </si>
  <si>
    <t>Έξοδα προβολής &amp; διαφημίσεως</t>
  </si>
  <si>
    <t>64.03</t>
  </si>
  <si>
    <t>Εξοδα εκθέσεων &amp; επιδείξεων</t>
  </si>
  <si>
    <t>64.04</t>
  </si>
  <si>
    <t>Ειδικά έξοδα προωθήσεως εξαγωγών</t>
  </si>
  <si>
    <t>64.05</t>
  </si>
  <si>
    <t>Συνδρομές - Εισφορές</t>
  </si>
  <si>
    <t>64.06</t>
  </si>
  <si>
    <t>Δωρεές - Επιχορηγήσεις</t>
  </si>
  <si>
    <t>64.07</t>
  </si>
  <si>
    <t>Έντυπα &amp; γραφική ύλη</t>
  </si>
  <si>
    <t>64.08</t>
  </si>
  <si>
    <t>Υλικά άμεσης ανάλωσης</t>
  </si>
  <si>
    <t>64.09</t>
  </si>
  <si>
    <t>Εξοδα δημοσιεύσεων</t>
  </si>
  <si>
    <t>64.10</t>
  </si>
  <si>
    <t>Έξοδα συμμετοχών &amp; χρεωγράφων</t>
  </si>
  <si>
    <t>64.12</t>
  </si>
  <si>
    <t>Διαφορές (ζημιές) από πώληση συμμετοχών &amp; χρεωγρ.</t>
  </si>
  <si>
    <t>64.98</t>
  </si>
  <si>
    <t>Λοιπά διάφορα έξοδα</t>
  </si>
  <si>
    <t>Τόκοι &amp; συναφή έξοδα</t>
  </si>
  <si>
    <t>Αποσβέσεις πάγιων στοιχείων</t>
  </si>
  <si>
    <t>Προβλέψεις εκμεταλλεύσεως</t>
  </si>
  <si>
    <t>Συνολικό Κόστος</t>
  </si>
  <si>
    <t>78.00</t>
  </si>
  <si>
    <t>Ιδιοπαραγωγή &amp; βελτιώσεις παγίων</t>
  </si>
  <si>
    <t>78.10</t>
  </si>
  <si>
    <t>Ιδιόχρηση ή καταστροφή αποθεμάτων</t>
  </si>
  <si>
    <t>78.11</t>
  </si>
  <si>
    <t>Συνολικό Κόστος Εσόδων</t>
  </si>
  <si>
    <t>80.00</t>
  </si>
  <si>
    <t>Ζημίες εκμεταλλεύσεως</t>
  </si>
  <si>
    <t>Ποσά Κλειόμενης χρήσης 2014</t>
  </si>
  <si>
    <t>Ποσά  Προηγ/νης χρήσης 2013</t>
  </si>
  <si>
    <t>ΤΗΣ 31 ΔΕΚΕΜΒΡΙΟΥ 2012 (01/01/2014  -  31/12/2014)</t>
  </si>
  <si>
    <t>ΑΔΤ Σ-592653</t>
  </si>
  <si>
    <t>Η Αντιπρόεδρος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</si>
</sst>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3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MS Sans Serif Greek"/>
      <charset val="161"/>
    </font>
    <font>
      <sz val="8"/>
      <name val="Arial"/>
      <family val="2"/>
      <charset val="161"/>
    </font>
    <font>
      <u/>
      <sz val="10"/>
      <color indexed="12"/>
      <name val="Arial"/>
      <family val="2"/>
      <charset val="161"/>
    </font>
    <font>
      <sz val="7"/>
      <name val="Tahoma"/>
      <family val="2"/>
      <charset val="161"/>
    </font>
    <font>
      <u/>
      <sz val="7"/>
      <color indexed="8"/>
      <name val="Tahoma"/>
      <family val="2"/>
      <charset val="161"/>
    </font>
    <font>
      <b/>
      <u/>
      <sz val="7"/>
      <name val="Tahoma"/>
      <family val="2"/>
      <charset val="161"/>
    </font>
    <font>
      <b/>
      <sz val="7"/>
      <name val="Tahoma"/>
      <family val="2"/>
      <charset val="161"/>
    </font>
    <font>
      <sz val="7"/>
      <color indexed="8"/>
      <name val="Tahoma"/>
      <family val="2"/>
      <charset val="161"/>
    </font>
    <font>
      <b/>
      <sz val="7"/>
      <color indexed="8"/>
      <name val="Tahoma"/>
      <family val="2"/>
      <charset val="161"/>
    </font>
    <font>
      <b/>
      <sz val="8"/>
      <name val="Tahoma"/>
      <family val="2"/>
      <charset val="161"/>
    </font>
    <font>
      <sz val="8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8"/>
      <name val="Arial Greek"/>
      <family val="2"/>
      <charset val="161"/>
    </font>
    <font>
      <b/>
      <sz val="9"/>
      <color indexed="8"/>
      <name val="Arial Greek"/>
      <family val="2"/>
      <charset val="161"/>
    </font>
    <font>
      <b/>
      <sz val="9"/>
      <name val="Arial"/>
      <family val="2"/>
      <charset val="161"/>
    </font>
    <font>
      <b/>
      <sz val="9"/>
      <color indexed="8"/>
      <name val="Arial"/>
      <family val="2"/>
      <charset val="161"/>
    </font>
    <font>
      <u/>
      <sz val="9"/>
      <color indexed="8"/>
      <name val="Arial Greek"/>
      <family val="2"/>
      <charset val="161"/>
    </font>
    <font>
      <sz val="9"/>
      <color indexed="8"/>
      <name val="Arial Greek"/>
      <charset val="161"/>
    </font>
    <font>
      <u val="singleAccounting"/>
      <sz val="9"/>
      <color indexed="8"/>
      <name val="Arial Greek"/>
      <family val="2"/>
      <charset val="161"/>
    </font>
    <font>
      <u/>
      <sz val="9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u val="double"/>
      <sz val="9"/>
      <color indexed="8"/>
      <name val="Arial Greek"/>
      <family val="2"/>
      <charset val="161"/>
    </font>
    <font>
      <sz val="9"/>
      <name val="Arial"/>
      <family val="2"/>
      <charset val="161"/>
    </font>
    <font>
      <b/>
      <u val="double"/>
      <sz val="9"/>
      <color indexed="8"/>
      <name val="Arial Greek"/>
      <charset val="161"/>
    </font>
    <font>
      <b/>
      <sz val="10"/>
      <name val="Tahoma"/>
      <family val="2"/>
      <charset val="161"/>
    </font>
    <font>
      <u/>
      <sz val="7"/>
      <name val="Tahoma"/>
      <family val="2"/>
      <charset val="161"/>
    </font>
    <font>
      <u/>
      <sz val="9"/>
      <name val="Tahoma"/>
      <family val="2"/>
      <charset val="161"/>
    </font>
    <font>
      <b/>
      <sz val="8"/>
      <color indexed="8"/>
      <name val="Tahoma"/>
      <family val="2"/>
      <charset val="161"/>
    </font>
    <font>
      <b/>
      <sz val="9"/>
      <color indexed="8"/>
      <name val="Arial Greek"/>
      <charset val="161"/>
    </font>
    <font>
      <sz val="9"/>
      <name val="Tahoma"/>
      <family val="2"/>
      <charset val="161"/>
    </font>
    <font>
      <b/>
      <u/>
      <sz val="9"/>
      <name val="Tahoma"/>
      <family val="2"/>
      <charset val="161"/>
    </font>
    <font>
      <b/>
      <sz val="9"/>
      <name val="Tahoma"/>
      <family val="2"/>
      <charset val="161"/>
    </font>
    <font>
      <b/>
      <u/>
      <sz val="7"/>
      <color indexed="8"/>
      <name val="Tahoma"/>
      <family val="2"/>
      <charset val="161"/>
    </font>
    <font>
      <u/>
      <sz val="8"/>
      <name val="Tahoma"/>
      <family val="2"/>
      <charset val="161"/>
    </font>
    <font>
      <sz val="8"/>
      <color indexed="8"/>
      <name val="Tahoma"/>
      <family val="2"/>
      <charset val="161"/>
    </font>
    <font>
      <b/>
      <sz val="10"/>
      <color indexed="8"/>
      <name val="Tahoma"/>
      <family val="2"/>
      <charset val="161"/>
    </font>
    <font>
      <u/>
      <sz val="8"/>
      <color indexed="8"/>
      <name val="Tahoma"/>
      <family val="2"/>
      <charset val="161"/>
    </font>
    <font>
      <u/>
      <sz val="10"/>
      <color indexed="8"/>
      <name val="Tahoma"/>
      <family val="2"/>
      <charset val="161"/>
    </font>
    <font>
      <sz val="8"/>
      <color indexed="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13" fillId="0" borderId="0"/>
    <xf numFmtId="0" fontId="1" fillId="0" borderId="0"/>
    <xf numFmtId="9" fontId="42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/>
    <xf numFmtId="0" fontId="5" fillId="0" borderId="0" xfId="2" applyFont="1" applyProtection="1">
      <protection hidden="1"/>
    </xf>
    <xf numFmtId="3" fontId="5" fillId="2" borderId="1" xfId="2" applyNumberFormat="1" applyFont="1" applyFill="1" applyBorder="1" applyProtection="1">
      <protection hidden="1"/>
    </xf>
    <xf numFmtId="3" fontId="5" fillId="0" borderId="0" xfId="2" applyNumberFormat="1" applyFont="1" applyBorder="1" applyProtection="1">
      <protection hidden="1"/>
    </xf>
    <xf numFmtId="3" fontId="5" fillId="0" borderId="0" xfId="2" applyNumberFormat="1" applyFont="1" applyBorder="1" applyAlignment="1" applyProtection="1">
      <alignment horizontal="right"/>
      <protection hidden="1"/>
    </xf>
    <xf numFmtId="3" fontId="5" fillId="0" borderId="1" xfId="2" applyNumberFormat="1" applyFont="1" applyBorder="1" applyProtection="1">
      <protection hidden="1"/>
    </xf>
    <xf numFmtId="3" fontId="5" fillId="2" borderId="1" xfId="2" applyNumberFormat="1" applyFont="1" applyFill="1" applyBorder="1" applyAlignment="1" applyProtection="1">
      <alignment horizontal="center"/>
      <protection hidden="1"/>
    </xf>
    <xf numFmtId="3" fontId="8" fillId="2" borderId="1" xfId="2" applyNumberFormat="1" applyFont="1" applyFill="1" applyBorder="1" applyProtection="1">
      <protection hidden="1"/>
    </xf>
    <xf numFmtId="164" fontId="8" fillId="0" borderId="0" xfId="2" applyNumberFormat="1" applyFont="1" applyBorder="1" applyAlignment="1" applyProtection="1">
      <alignment horizontal="right"/>
      <protection hidden="1"/>
    </xf>
    <xf numFmtId="4" fontId="6" fillId="0" borderId="0" xfId="1" applyNumberFormat="1" applyFont="1" applyBorder="1" applyAlignment="1" applyProtection="1">
      <alignment horizontal="right"/>
      <protection locked="0" hidden="1"/>
    </xf>
    <xf numFmtId="0" fontId="5" fillId="0" borderId="0" xfId="0" applyFont="1" applyProtection="1">
      <protection locked="0"/>
    </xf>
    <xf numFmtId="3" fontId="5" fillId="0" borderId="0" xfId="2" applyNumberFormat="1" applyFont="1" applyBorder="1" applyProtection="1">
      <protection locked="0" hidden="1"/>
    </xf>
    <xf numFmtId="1" fontId="5" fillId="0" borderId="2" xfId="2" applyNumberFormat="1" applyFont="1" applyBorder="1" applyAlignment="1" applyProtection="1">
      <alignment horizontal="center"/>
      <protection locked="0" hidden="1"/>
    </xf>
    <xf numFmtId="1" fontId="6" fillId="0" borderId="0" xfId="1" applyNumberFormat="1" applyFont="1" applyBorder="1" applyAlignment="1" applyProtection="1">
      <alignment horizontal="center"/>
      <protection locked="0" hidden="1"/>
    </xf>
    <xf numFmtId="4" fontId="10" fillId="0" borderId="0" xfId="2" applyNumberFormat="1" applyFont="1" applyBorder="1" applyAlignment="1" applyProtection="1">
      <alignment horizontal="right"/>
      <protection locked="0" hidden="1"/>
    </xf>
    <xf numFmtId="4" fontId="9" fillId="0" borderId="0" xfId="2" applyNumberFormat="1" applyFont="1" applyBorder="1" applyAlignment="1" applyProtection="1">
      <alignment horizontal="right"/>
      <protection locked="0" hidden="1"/>
    </xf>
    <xf numFmtId="4" fontId="9" fillId="0" borderId="2" xfId="2" applyNumberFormat="1" applyFont="1" applyBorder="1" applyAlignment="1" applyProtection="1">
      <alignment horizontal="right"/>
      <protection locked="0" hidden="1"/>
    </xf>
    <xf numFmtId="4" fontId="6" fillId="0" borderId="0" xfId="1" applyNumberFormat="1" applyFont="1" applyBorder="1" applyAlignment="1" applyProtection="1">
      <alignment horizontal="right"/>
      <protection hidden="1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4" fontId="9" fillId="0" borderId="5" xfId="1" applyNumberFormat="1" applyFont="1" applyBorder="1" applyAlignment="1" applyProtection="1">
      <alignment horizontal="right"/>
      <protection hidden="1"/>
    </xf>
    <xf numFmtId="4" fontId="9" fillId="0" borderId="4" xfId="1" applyNumberFormat="1" applyFont="1" applyBorder="1" applyAlignment="1" applyProtection="1">
      <alignment horizontal="right"/>
      <protection hidden="1"/>
    </xf>
    <xf numFmtId="4" fontId="9" fillId="0" borderId="0" xfId="1" applyNumberFormat="1" applyFont="1" applyBorder="1" applyAlignment="1" applyProtection="1">
      <alignment horizontal="right"/>
      <protection hidden="1"/>
    </xf>
    <xf numFmtId="4" fontId="9" fillId="0" borderId="3" xfId="1" applyNumberFormat="1" applyFont="1" applyBorder="1" applyAlignment="1" applyProtection="1">
      <alignment horizontal="right"/>
      <protection hidden="1"/>
    </xf>
    <xf numFmtId="0" fontId="5" fillId="0" borderId="6" xfId="0" applyFont="1" applyBorder="1"/>
    <xf numFmtId="0" fontId="5" fillId="0" borderId="7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4" fontId="9" fillId="0" borderId="0" xfId="2" applyNumberFormat="1" applyFont="1" applyFill="1" applyBorder="1" applyAlignment="1" applyProtection="1">
      <alignment horizontal="right"/>
      <protection locked="0" hidden="1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4" fontId="5" fillId="0" borderId="0" xfId="0" applyNumberFormat="1" applyFont="1" applyProtection="1">
      <protection locked="0"/>
    </xf>
    <xf numFmtId="4" fontId="5" fillId="0" borderId="0" xfId="0" applyNumberFormat="1" applyFont="1" applyBorder="1" applyProtection="1">
      <protection locked="0"/>
    </xf>
    <xf numFmtId="0" fontId="11" fillId="0" borderId="13" xfId="0" applyFont="1" applyBorder="1" applyAlignment="1"/>
    <xf numFmtId="0" fontId="12" fillId="0" borderId="7" xfId="0" applyFont="1" applyBorder="1"/>
    <xf numFmtId="0" fontId="5" fillId="0" borderId="7" xfId="0" applyFont="1" applyBorder="1"/>
    <xf numFmtId="4" fontId="5" fillId="0" borderId="0" xfId="0" applyNumberFormat="1" applyFont="1" applyBorder="1" applyAlignment="1" applyProtection="1">
      <alignment horizontal="right"/>
      <protection locked="0"/>
    </xf>
    <xf numFmtId="49" fontId="9" fillId="0" borderId="2" xfId="1" applyNumberFormat="1" applyFont="1" applyBorder="1" applyAlignment="1" applyProtection="1">
      <alignment horizontal="left"/>
      <protection locked="0" hidden="1"/>
    </xf>
    <xf numFmtId="49" fontId="10" fillId="0" borderId="13" xfId="1" applyNumberFormat="1" applyFont="1" applyBorder="1" applyAlignment="1" applyProtection="1">
      <alignment horizontal="right"/>
      <protection locked="0" hidden="1"/>
    </xf>
    <xf numFmtId="4" fontId="5" fillId="0" borderId="0" xfId="2" applyNumberFormat="1" applyFont="1" applyBorder="1" applyProtection="1">
      <protection locked="0" hidden="1"/>
    </xf>
    <xf numFmtId="4" fontId="5" fillId="0" borderId="0" xfId="2" applyNumberFormat="1" applyFont="1" applyBorder="1" applyAlignment="1" applyProtection="1">
      <alignment horizontal="center"/>
      <protection locked="0" hidden="1"/>
    </xf>
    <xf numFmtId="4" fontId="5" fillId="0" borderId="2" xfId="2" applyNumberFormat="1" applyFont="1" applyBorder="1" applyAlignment="1" applyProtection="1">
      <alignment horizontal="center"/>
      <protection locked="0" hidden="1"/>
    </xf>
    <xf numFmtId="4" fontId="8" fillId="0" borderId="0" xfId="2" applyNumberFormat="1" applyFont="1" applyBorder="1" applyProtection="1">
      <protection locked="0" hidden="1"/>
    </xf>
    <xf numFmtId="4" fontId="9" fillId="0" borderId="0" xfId="1" applyNumberFormat="1" applyFont="1" applyBorder="1" applyAlignment="1" applyProtection="1">
      <alignment horizontal="right"/>
      <protection locked="0" hidden="1"/>
    </xf>
    <xf numFmtId="4" fontId="9" fillId="0" borderId="2" xfId="1" applyNumberFormat="1" applyFont="1" applyBorder="1" applyAlignment="1" applyProtection="1">
      <alignment horizontal="right"/>
      <protection locked="0" hidden="1"/>
    </xf>
    <xf numFmtId="4" fontId="5" fillId="0" borderId="0" xfId="0" applyNumberFormat="1" applyFont="1" applyBorder="1"/>
    <xf numFmtId="4" fontId="9" fillId="0" borderId="0" xfId="1" applyNumberFormat="1" applyFont="1" applyBorder="1" applyAlignment="1" applyProtection="1">
      <alignment horizontal="right"/>
      <protection locked="0"/>
    </xf>
    <xf numFmtId="4" fontId="5" fillId="0" borderId="9" xfId="0" applyNumberFormat="1" applyFont="1" applyBorder="1" applyProtection="1">
      <protection locked="0"/>
    </xf>
    <xf numFmtId="4" fontId="10" fillId="0" borderId="0" xfId="2" applyNumberFormat="1" applyFont="1" applyFill="1" applyBorder="1" applyAlignment="1" applyProtection="1">
      <alignment horizontal="right"/>
      <protection locked="0" hidden="1"/>
    </xf>
    <xf numFmtId="4" fontId="10" fillId="0" borderId="4" xfId="1" applyNumberFormat="1" applyFont="1" applyBorder="1" applyAlignment="1" applyProtection="1">
      <alignment horizontal="right"/>
      <protection hidden="1"/>
    </xf>
    <xf numFmtId="4" fontId="10" fillId="0" borderId="5" xfId="1" applyNumberFormat="1" applyFont="1" applyBorder="1" applyAlignment="1" applyProtection="1">
      <alignment horizontal="right"/>
      <protection hidden="1"/>
    </xf>
    <xf numFmtId="4" fontId="5" fillId="0" borderId="0" xfId="2" applyNumberFormat="1" applyFont="1" applyBorder="1" applyAlignment="1" applyProtection="1">
      <alignment horizontal="left"/>
      <protection locked="0" hidden="1"/>
    </xf>
    <xf numFmtId="0" fontId="5" fillId="0" borderId="14" xfId="0" applyFont="1" applyBorder="1"/>
    <xf numFmtId="0" fontId="5" fillId="0" borderId="15" xfId="0" applyFont="1" applyBorder="1"/>
    <xf numFmtId="49" fontId="9" fillId="0" borderId="15" xfId="1" applyNumberFormat="1" applyFont="1" applyBorder="1" applyAlignment="1" applyProtection="1"/>
    <xf numFmtId="0" fontId="5" fillId="0" borderId="15" xfId="0" applyFont="1" applyBorder="1" applyProtection="1">
      <protection locked="0"/>
    </xf>
    <xf numFmtId="0" fontId="11" fillId="0" borderId="15" xfId="0" applyFont="1" applyBorder="1" applyAlignment="1" applyProtection="1">
      <protection locked="0"/>
    </xf>
    <xf numFmtId="4" fontId="5" fillId="0" borderId="15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6" xfId="2" applyFont="1" applyBorder="1" applyProtection="1"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Border="1" applyProtection="1">
      <protection locked="0" hidden="1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7" xfId="2" applyFont="1" applyBorder="1" applyProtection="1">
      <protection locked="0" hidden="1"/>
    </xf>
    <xf numFmtId="0" fontId="7" fillId="0" borderId="0" xfId="2" applyFont="1" applyBorder="1" applyProtection="1">
      <protection hidden="1"/>
    </xf>
    <xf numFmtId="0" fontId="7" fillId="0" borderId="0" xfId="2" applyFont="1" applyBorder="1" applyAlignment="1" applyProtection="1">
      <alignment horizontal="left"/>
      <protection hidden="1"/>
    </xf>
    <xf numFmtId="3" fontId="5" fillId="0" borderId="7" xfId="2" applyNumberFormat="1" applyFont="1" applyBorder="1" applyProtection="1">
      <protection locked="0" hidden="1"/>
    </xf>
    <xf numFmtId="3" fontId="5" fillId="0" borderId="7" xfId="2" applyNumberFormat="1" applyFont="1" applyBorder="1" applyAlignment="1" applyProtection="1">
      <alignment horizontal="left"/>
      <protection locked="0" hidden="1"/>
    </xf>
    <xf numFmtId="0" fontId="8" fillId="0" borderId="6" xfId="2" applyFont="1" applyBorder="1" applyProtection="1">
      <protection hidden="1"/>
    </xf>
    <xf numFmtId="0" fontId="8" fillId="0" borderId="0" xfId="2" applyFont="1" applyBorder="1" applyProtection="1">
      <protection hidden="1"/>
    </xf>
    <xf numFmtId="164" fontId="5" fillId="0" borderId="0" xfId="2" applyNumberFormat="1" applyFont="1" applyBorder="1" applyAlignment="1" applyProtection="1">
      <alignment horizontal="right"/>
      <protection hidden="1"/>
    </xf>
    <xf numFmtId="1" fontId="5" fillId="0" borderId="7" xfId="2" applyNumberFormat="1" applyFont="1" applyBorder="1" applyAlignment="1" applyProtection="1">
      <alignment horizontal="left"/>
      <protection locked="0" hidden="1"/>
    </xf>
    <xf numFmtId="1" fontId="6" fillId="0" borderId="7" xfId="1" applyNumberFormat="1" applyFont="1" applyBorder="1" applyAlignment="1" applyProtection="1">
      <protection locked="0" hidden="1"/>
    </xf>
    <xf numFmtId="164" fontId="8" fillId="0" borderId="0" xfId="2" applyNumberFormat="1" applyFont="1" applyBorder="1" applyProtection="1">
      <protection hidden="1"/>
    </xf>
    <xf numFmtId="0" fontId="8" fillId="0" borderId="0" xfId="2" applyFont="1" applyBorder="1" applyAlignment="1" applyProtection="1">
      <alignment horizontal="left"/>
      <protection hidden="1"/>
    </xf>
    <xf numFmtId="3" fontId="8" fillId="0" borderId="7" xfId="2" applyNumberFormat="1" applyFont="1" applyBorder="1" applyProtection="1">
      <protection locked="0" hidden="1"/>
    </xf>
    <xf numFmtId="164" fontId="8" fillId="0" borderId="6" xfId="2" applyNumberFormat="1" applyFont="1" applyBorder="1" applyProtection="1">
      <protection hidden="1"/>
    </xf>
    <xf numFmtId="4" fontId="6" fillId="0" borderId="7" xfId="1" applyNumberFormat="1" applyFont="1" applyBorder="1" applyAlignment="1" applyProtection="1">
      <alignment horizontal="right"/>
      <protection locked="0" hidden="1"/>
    </xf>
    <xf numFmtId="4" fontId="6" fillId="0" borderId="7" xfId="1" applyNumberFormat="1" applyFont="1" applyBorder="1" applyAlignment="1" applyProtection="1">
      <alignment horizontal="right"/>
      <protection hidden="1"/>
    </xf>
    <xf numFmtId="164" fontId="8" fillId="0" borderId="0" xfId="2" applyNumberFormat="1" applyFont="1" applyFill="1" applyBorder="1" applyProtection="1">
      <protection hidden="1"/>
    </xf>
    <xf numFmtId="164" fontId="8" fillId="0" borderId="0" xfId="2" applyNumberFormat="1" applyFont="1" applyFill="1" applyBorder="1" applyAlignment="1" applyProtection="1">
      <alignment horizontal="right"/>
      <protection hidden="1"/>
    </xf>
    <xf numFmtId="0" fontId="8" fillId="0" borderId="0" xfId="2" applyFont="1" applyFill="1" applyBorder="1" applyProtection="1">
      <protection hidden="1"/>
    </xf>
    <xf numFmtId="4" fontId="9" fillId="0" borderId="7" xfId="2" applyNumberFormat="1" applyFont="1" applyFill="1" applyBorder="1" applyAlignment="1" applyProtection="1">
      <alignment horizontal="right"/>
      <protection locked="0" hidden="1"/>
    </xf>
    <xf numFmtId="0" fontId="8" fillId="0" borderId="0" xfId="2" applyFont="1" applyBorder="1" applyAlignment="1" applyProtection="1">
      <alignment horizontal="center"/>
      <protection hidden="1"/>
    </xf>
    <xf numFmtId="4" fontId="10" fillId="0" borderId="7" xfId="2" applyNumberFormat="1" applyFont="1" applyBorder="1" applyAlignment="1" applyProtection="1">
      <alignment horizontal="right"/>
      <protection locked="0" hidden="1"/>
    </xf>
    <xf numFmtId="4" fontId="9" fillId="0" borderId="7" xfId="2" applyNumberFormat="1" applyFont="1" applyBorder="1" applyAlignment="1" applyProtection="1">
      <alignment horizontal="right"/>
      <protection locked="0" hidden="1"/>
    </xf>
    <xf numFmtId="164" fontId="8" fillId="0" borderId="6" xfId="2" applyNumberFormat="1" applyFont="1" applyFill="1" applyBorder="1" applyProtection="1">
      <protection hidden="1"/>
    </xf>
    <xf numFmtId="164" fontId="8" fillId="0" borderId="8" xfId="2" applyNumberFormat="1" applyFont="1" applyBorder="1" applyProtection="1">
      <protection hidden="1"/>
    </xf>
    <xf numFmtId="0" fontId="5" fillId="0" borderId="9" xfId="2" applyFont="1" applyBorder="1" applyProtection="1">
      <protection hidden="1"/>
    </xf>
    <xf numFmtId="4" fontId="9" fillId="0" borderId="9" xfId="2" applyNumberFormat="1" applyFont="1" applyBorder="1" applyAlignment="1" applyProtection="1">
      <alignment horizontal="right"/>
      <protection locked="0" hidden="1"/>
    </xf>
    <xf numFmtId="3" fontId="5" fillId="2" borderId="16" xfId="2" applyNumberFormat="1" applyFont="1" applyFill="1" applyBorder="1" applyProtection="1">
      <protection hidden="1"/>
    </xf>
    <xf numFmtId="164" fontId="8" fillId="0" borderId="9" xfId="2" applyNumberFormat="1" applyFont="1" applyBorder="1" applyProtection="1">
      <protection hidden="1"/>
    </xf>
    <xf numFmtId="164" fontId="5" fillId="0" borderId="9" xfId="2" applyNumberFormat="1" applyFont="1" applyBorder="1" applyAlignment="1" applyProtection="1">
      <alignment horizontal="right"/>
      <protection hidden="1"/>
    </xf>
    <xf numFmtId="4" fontId="9" fillId="0" borderId="9" xfId="0" applyNumberFormat="1" applyFont="1" applyBorder="1" applyAlignment="1" applyProtection="1">
      <alignment horizontal="right"/>
      <protection locked="0"/>
    </xf>
    <xf numFmtId="4" fontId="9" fillId="0" borderId="10" xfId="2" applyNumberFormat="1" applyFont="1" applyBorder="1" applyAlignment="1" applyProtection="1">
      <alignment horizontal="right"/>
      <protection locked="0" hidden="1"/>
    </xf>
    <xf numFmtId="0" fontId="11" fillId="0" borderId="15" xfId="0" applyFont="1" applyBorder="1" applyAlignment="1" applyProtection="1">
      <alignment horizontal="center"/>
      <protection locked="0"/>
    </xf>
    <xf numFmtId="4" fontId="14" fillId="0" borderId="0" xfId="0" applyNumberFormat="1" applyFont="1" applyBorder="1"/>
    <xf numFmtId="4" fontId="15" fillId="0" borderId="0" xfId="3" applyNumberFormat="1" applyFont="1" applyFill="1" applyBorder="1" applyAlignment="1">
      <alignment vertical="center"/>
    </xf>
    <xf numFmtId="0" fontId="17" fillId="0" borderId="8" xfId="3" applyFont="1" applyFill="1" applyBorder="1"/>
    <xf numFmtId="4" fontId="18" fillId="0" borderId="9" xfId="3" applyNumberFormat="1" applyFont="1" applyFill="1" applyBorder="1"/>
    <xf numFmtId="4" fontId="18" fillId="0" borderId="10" xfId="3" applyNumberFormat="1" applyFont="1" applyFill="1" applyBorder="1"/>
    <xf numFmtId="37" fontId="16" fillId="0" borderId="14" xfId="3" applyNumberFormat="1" applyFont="1" applyFill="1" applyBorder="1" applyAlignment="1">
      <alignment horizontal="center" vertical="center"/>
    </xf>
    <xf numFmtId="37" fontId="15" fillId="0" borderId="6" xfId="3" applyNumberFormat="1" applyFont="1" applyFill="1" applyBorder="1" applyAlignment="1">
      <alignment vertical="center"/>
    </xf>
    <xf numFmtId="4" fontId="19" fillId="0" borderId="0" xfId="3" applyNumberFormat="1" applyFont="1" applyFill="1" applyBorder="1" applyAlignment="1">
      <alignment vertical="center"/>
    </xf>
    <xf numFmtId="37" fontId="20" fillId="0" borderId="6" xfId="3" applyNumberFormat="1" applyFont="1" applyFill="1" applyBorder="1" applyAlignment="1">
      <alignment vertical="center"/>
    </xf>
    <xf numFmtId="4" fontId="23" fillId="0" borderId="0" xfId="3" applyNumberFormat="1" applyFont="1" applyFill="1" applyBorder="1"/>
    <xf numFmtId="4" fontId="24" fillId="0" borderId="7" xfId="3" applyNumberFormat="1" applyFont="1" applyFill="1" applyBorder="1" applyAlignment="1">
      <alignment vertical="center"/>
    </xf>
    <xf numFmtId="0" fontId="25" fillId="0" borderId="8" xfId="3" applyFont="1" applyFill="1" applyBorder="1"/>
    <xf numFmtId="4" fontId="23" fillId="0" borderId="9" xfId="3" applyNumberFormat="1" applyFont="1" applyFill="1" applyBorder="1"/>
    <xf numFmtId="4" fontId="23" fillId="0" borderId="10" xfId="3" applyNumberFormat="1" applyFont="1" applyFill="1" applyBorder="1"/>
    <xf numFmtId="4" fontId="15" fillId="0" borderId="7" xfId="3" applyNumberFormat="1" applyFont="1" applyFill="1" applyBorder="1" applyAlignment="1">
      <alignment horizontal="center" vertical="center"/>
    </xf>
    <xf numFmtId="4" fontId="15" fillId="0" borderId="7" xfId="3" applyNumberFormat="1" applyFont="1" applyFill="1" applyBorder="1" applyAlignment="1">
      <alignment vertical="center"/>
    </xf>
    <xf numFmtId="4" fontId="19" fillId="0" borderId="7" xfId="3" applyNumberFormat="1" applyFont="1" applyFill="1" applyBorder="1" applyAlignment="1">
      <alignment vertical="center"/>
    </xf>
    <xf numFmtId="4" fontId="21" fillId="0" borderId="7" xfId="3" applyNumberFormat="1" applyFont="1" applyFill="1" applyBorder="1" applyAlignment="1">
      <alignment vertical="center"/>
    </xf>
    <xf numFmtId="4" fontId="22" fillId="0" borderId="7" xfId="3" applyNumberFormat="1" applyFont="1" applyFill="1" applyBorder="1"/>
    <xf numFmtId="4" fontId="26" fillId="0" borderId="7" xfId="3" applyNumberFormat="1" applyFont="1" applyFill="1" applyBorder="1" applyAlignment="1">
      <alignment vertical="center"/>
    </xf>
    <xf numFmtId="4" fontId="10" fillId="0" borderId="4" xfId="1" applyNumberFormat="1" applyFont="1" applyBorder="1" applyAlignment="1" applyProtection="1">
      <alignment horizontal="right"/>
      <protection locked="0" hidden="1"/>
    </xf>
    <xf numFmtId="37" fontId="15" fillId="0" borderId="0" xfId="3" applyNumberFormat="1" applyFont="1" applyFill="1" applyBorder="1" applyAlignment="1">
      <alignment vertical="center"/>
    </xf>
    <xf numFmtId="37" fontId="20" fillId="0" borderId="0" xfId="3" applyNumberFormat="1" applyFont="1" applyFill="1" applyBorder="1" applyAlignment="1">
      <alignment vertical="center"/>
    </xf>
    <xf numFmtId="4" fontId="21" fillId="0" borderId="0" xfId="3" applyNumberFormat="1" applyFont="1" applyFill="1" applyBorder="1" applyAlignment="1">
      <alignment vertical="center"/>
    </xf>
    <xf numFmtId="4" fontId="24" fillId="0" borderId="0" xfId="3" applyNumberFormat="1" applyFont="1" applyFill="1" applyBorder="1" applyAlignment="1">
      <alignment vertical="center"/>
    </xf>
    <xf numFmtId="4" fontId="26" fillId="0" borderId="0" xfId="3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15" xfId="0" applyFont="1" applyBorder="1"/>
    <xf numFmtId="4" fontId="29" fillId="0" borderId="0" xfId="0" applyNumberFormat="1" applyFont="1" applyBorder="1" applyProtection="1"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5" fillId="0" borderId="6" xfId="0" applyFont="1" applyBorder="1" applyProtection="1">
      <protection locked="0"/>
    </xf>
    <xf numFmtId="0" fontId="8" fillId="0" borderId="0" xfId="2" applyFont="1" applyBorder="1" applyAlignment="1" applyProtection="1">
      <alignment wrapText="1"/>
      <protection hidden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right"/>
      <protection locked="0" hidden="1"/>
    </xf>
    <xf numFmtId="4" fontId="6" fillId="0" borderId="0" xfId="1" applyNumberFormat="1" applyFont="1" applyFill="1" applyBorder="1" applyAlignment="1" applyProtection="1">
      <alignment horizontal="right"/>
      <protection locked="0" hidden="1"/>
    </xf>
    <xf numFmtId="4" fontId="6" fillId="0" borderId="0" xfId="1" applyNumberFormat="1" applyFont="1" applyFill="1" applyBorder="1" applyAlignment="1" applyProtection="1">
      <alignment horizontal="right"/>
      <protection hidden="1"/>
    </xf>
    <xf numFmtId="4" fontId="9" fillId="0" borderId="4" xfId="1" applyNumberFormat="1" applyFont="1" applyFill="1" applyBorder="1" applyAlignment="1" applyProtection="1">
      <alignment horizontal="right"/>
      <protection hidden="1"/>
    </xf>
    <xf numFmtId="4" fontId="9" fillId="0" borderId="0" xfId="1" applyNumberFormat="1" applyFont="1" applyFill="1" applyBorder="1" applyAlignment="1" applyProtection="1">
      <alignment horizontal="right"/>
      <protection hidden="1"/>
    </xf>
    <xf numFmtId="4" fontId="9" fillId="0" borderId="3" xfId="1" applyNumberFormat="1" applyFont="1" applyFill="1" applyBorder="1" applyAlignment="1" applyProtection="1">
      <alignment horizontal="right"/>
      <protection hidden="1"/>
    </xf>
    <xf numFmtId="4" fontId="10" fillId="0" borderId="5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 applyBorder="1" applyProtection="1">
      <protection hidden="1"/>
    </xf>
    <xf numFmtId="4" fontId="9" fillId="0" borderId="2" xfId="1" applyNumberFormat="1" applyFont="1" applyFill="1" applyBorder="1" applyAlignment="1" applyProtection="1">
      <alignment horizontal="right"/>
      <protection locked="0" hidden="1"/>
    </xf>
    <xf numFmtId="4" fontId="9" fillId="0" borderId="5" xfId="1" applyNumberFormat="1" applyFont="1" applyFill="1" applyBorder="1" applyAlignment="1" applyProtection="1">
      <alignment horizontal="right"/>
      <protection hidden="1"/>
    </xf>
    <xf numFmtId="4" fontId="9" fillId="0" borderId="2" xfId="2" applyNumberFormat="1" applyFont="1" applyFill="1" applyBorder="1" applyAlignment="1" applyProtection="1">
      <alignment horizontal="right"/>
      <protection locked="0" hidden="1"/>
    </xf>
    <xf numFmtId="4" fontId="10" fillId="0" borderId="4" xfId="1" applyNumberFormat="1" applyFont="1" applyFill="1" applyBorder="1" applyAlignment="1" applyProtection="1">
      <alignment horizontal="right"/>
      <protection hidden="1"/>
    </xf>
    <xf numFmtId="0" fontId="5" fillId="0" borderId="15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14" xfId="0" applyFont="1" applyFill="1" applyBorder="1"/>
    <xf numFmtId="0" fontId="5" fillId="0" borderId="15" xfId="0" applyFont="1" applyFill="1" applyBorder="1"/>
    <xf numFmtId="4" fontId="5" fillId="0" borderId="15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 applyFill="1"/>
    <xf numFmtId="0" fontId="5" fillId="0" borderId="6" xfId="0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8" xfId="0" applyFont="1" applyFill="1" applyBorder="1"/>
    <xf numFmtId="0" fontId="5" fillId="0" borderId="9" xfId="0" applyFont="1" applyFill="1" applyBorder="1"/>
    <xf numFmtId="4" fontId="5" fillId="0" borderId="9" xfId="0" applyNumberFormat="1" applyFont="1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5" fillId="0" borderId="6" xfId="2" applyFont="1" applyFill="1" applyBorder="1" applyProtection="1">
      <protection hidden="1"/>
    </xf>
    <xf numFmtId="0" fontId="5" fillId="0" borderId="0" xfId="2" applyFont="1" applyFill="1" applyBorder="1" applyProtection="1">
      <protection locked="0" hidden="1"/>
    </xf>
    <xf numFmtId="3" fontId="5" fillId="0" borderId="1" xfId="2" applyNumberFormat="1" applyFont="1" applyFill="1" applyBorder="1" applyProtection="1">
      <protection hidden="1"/>
    </xf>
    <xf numFmtId="0" fontId="5" fillId="0" borderId="0" xfId="2" applyFont="1" applyFill="1" applyBorder="1" applyAlignment="1" applyProtection="1">
      <alignment horizontal="right"/>
      <protection hidden="1"/>
    </xf>
    <xf numFmtId="0" fontId="5" fillId="0" borderId="7" xfId="2" applyFont="1" applyFill="1" applyBorder="1" applyProtection="1">
      <protection locked="0" hidden="1"/>
    </xf>
    <xf numFmtId="0" fontId="7" fillId="0" borderId="0" xfId="2" applyFont="1" applyFill="1" applyBorder="1" applyProtection="1">
      <protection hidden="1"/>
    </xf>
    <xf numFmtId="3" fontId="5" fillId="0" borderId="0" xfId="2" applyNumberFormat="1" applyFont="1" applyFill="1" applyBorder="1" applyProtection="1">
      <protection locked="0" hidden="1"/>
    </xf>
    <xf numFmtId="3" fontId="5" fillId="0" borderId="0" xfId="2" applyNumberFormat="1" applyFont="1" applyFill="1" applyBorder="1" applyProtection="1">
      <protection hidden="1"/>
    </xf>
    <xf numFmtId="3" fontId="5" fillId="0" borderId="0" xfId="2" applyNumberFormat="1" applyFont="1" applyFill="1" applyBorder="1" applyAlignment="1" applyProtection="1">
      <alignment horizontal="right"/>
      <protection hidden="1"/>
    </xf>
    <xf numFmtId="0" fontId="7" fillId="0" borderId="0" xfId="2" applyFont="1" applyFill="1" applyBorder="1" applyAlignment="1" applyProtection="1">
      <alignment horizontal="left"/>
      <protection hidden="1"/>
    </xf>
    <xf numFmtId="3" fontId="5" fillId="0" borderId="7" xfId="2" applyNumberFormat="1" applyFont="1" applyFill="1" applyBorder="1" applyProtection="1">
      <protection locked="0" hidden="1"/>
    </xf>
    <xf numFmtId="1" fontId="5" fillId="0" borderId="2" xfId="2" applyNumberFormat="1" applyFont="1" applyFill="1" applyBorder="1" applyAlignment="1" applyProtection="1">
      <alignment horizontal="center"/>
      <protection locked="0" hidden="1"/>
    </xf>
    <xf numFmtId="49" fontId="9" fillId="0" borderId="2" xfId="1" applyNumberFormat="1" applyFont="1" applyFill="1" applyBorder="1" applyAlignment="1" applyProtection="1">
      <alignment horizontal="left"/>
      <protection locked="0" hidden="1"/>
    </xf>
    <xf numFmtId="1" fontId="6" fillId="0" borderId="0" xfId="1" applyNumberFormat="1" applyFont="1" applyFill="1" applyBorder="1" applyAlignment="1" applyProtection="1">
      <alignment horizontal="center"/>
      <protection locked="0" hidden="1"/>
    </xf>
    <xf numFmtId="3" fontId="5" fillId="0" borderId="7" xfId="2" applyNumberFormat="1" applyFont="1" applyFill="1" applyBorder="1" applyAlignment="1" applyProtection="1">
      <alignment horizontal="left"/>
      <protection locked="0" hidden="1"/>
    </xf>
    <xf numFmtId="0" fontId="8" fillId="0" borderId="6" xfId="2" applyFont="1" applyFill="1" applyBorder="1" applyProtection="1">
      <protection hidden="1"/>
    </xf>
    <xf numFmtId="4" fontId="5" fillId="0" borderId="0" xfId="2" applyNumberFormat="1" applyFont="1" applyFill="1" applyBorder="1" applyProtection="1">
      <protection locked="0" hidden="1"/>
    </xf>
    <xf numFmtId="164" fontId="5" fillId="0" borderId="0" xfId="2" applyNumberFormat="1" applyFont="1" applyFill="1" applyBorder="1" applyAlignment="1" applyProtection="1">
      <alignment horizontal="right"/>
      <protection hidden="1"/>
    </xf>
    <xf numFmtId="4" fontId="5" fillId="0" borderId="0" xfId="0" applyNumberFormat="1" applyFont="1" applyFill="1" applyBorder="1"/>
    <xf numFmtId="1" fontId="5" fillId="0" borderId="7" xfId="2" applyNumberFormat="1" applyFont="1" applyFill="1" applyBorder="1" applyAlignment="1" applyProtection="1">
      <alignment horizontal="left"/>
      <protection locked="0" hidden="1"/>
    </xf>
    <xf numFmtId="4" fontId="5" fillId="0" borderId="0" xfId="2" applyNumberFormat="1" applyFont="1" applyFill="1" applyBorder="1" applyAlignment="1" applyProtection="1">
      <alignment horizontal="center"/>
      <protection locked="0" hidden="1"/>
    </xf>
    <xf numFmtId="1" fontId="6" fillId="0" borderId="7" xfId="1" applyNumberFormat="1" applyFont="1" applyFill="1" applyBorder="1" applyAlignment="1" applyProtection="1">
      <protection locked="0" hidden="1"/>
    </xf>
    <xf numFmtId="4" fontId="5" fillId="0" borderId="2" xfId="2" applyNumberFormat="1" applyFont="1" applyFill="1" applyBorder="1" applyAlignment="1" applyProtection="1">
      <alignment horizontal="center"/>
      <protection locked="0" hidden="1"/>
    </xf>
    <xf numFmtId="3" fontId="5" fillId="0" borderId="1" xfId="2" applyNumberFormat="1" applyFont="1" applyFill="1" applyBorder="1" applyAlignment="1" applyProtection="1">
      <alignment horizontal="center"/>
      <protection hidden="1"/>
    </xf>
    <xf numFmtId="0" fontId="8" fillId="0" borderId="0" xfId="2" applyFont="1" applyFill="1" applyBorder="1" applyAlignment="1" applyProtection="1">
      <alignment horizontal="left"/>
      <protection hidden="1"/>
    </xf>
    <xf numFmtId="4" fontId="8" fillId="0" borderId="0" xfId="2" applyNumberFormat="1" applyFont="1" applyFill="1" applyBorder="1" applyProtection="1">
      <protection locked="0" hidden="1"/>
    </xf>
    <xf numFmtId="3" fontId="8" fillId="0" borderId="7" xfId="2" applyNumberFormat="1" applyFont="1" applyFill="1" applyBorder="1" applyProtection="1">
      <protection locked="0" hidden="1"/>
    </xf>
    <xf numFmtId="3" fontId="8" fillId="0" borderId="1" xfId="2" applyNumberFormat="1" applyFont="1" applyFill="1" applyBorder="1" applyProtection="1">
      <protection hidden="1"/>
    </xf>
    <xf numFmtId="4" fontId="6" fillId="0" borderId="7" xfId="1" applyNumberFormat="1" applyFont="1" applyFill="1" applyBorder="1" applyAlignment="1" applyProtection="1">
      <alignment horizontal="right"/>
      <protection locked="0" hidden="1"/>
    </xf>
    <xf numFmtId="4" fontId="6" fillId="0" borderId="7" xfId="1" applyNumberFormat="1" applyFont="1" applyFill="1" applyBorder="1" applyAlignment="1" applyProtection="1">
      <alignment horizontal="right"/>
      <protection hidden="1"/>
    </xf>
    <xf numFmtId="0" fontId="8" fillId="0" borderId="0" xfId="2" applyFont="1" applyFill="1" applyBorder="1" applyAlignment="1" applyProtection="1">
      <alignment horizontal="center"/>
      <protection hidden="1"/>
    </xf>
    <xf numFmtId="4" fontId="10" fillId="0" borderId="7" xfId="2" applyNumberFormat="1" applyFont="1" applyFill="1" applyBorder="1" applyAlignment="1" applyProtection="1">
      <alignment horizontal="right"/>
      <protection locked="0" hidden="1"/>
    </xf>
    <xf numFmtId="164" fontId="8" fillId="0" borderId="0" xfId="2" applyNumberFormat="1" applyFont="1" applyFill="1" applyBorder="1" applyAlignment="1" applyProtection="1">
      <alignment wrapText="1"/>
      <protection hidden="1"/>
    </xf>
    <xf numFmtId="4" fontId="5" fillId="0" borderId="0" xfId="0" applyNumberFormat="1" applyFont="1" applyFill="1" applyProtection="1">
      <protection locked="0"/>
    </xf>
    <xf numFmtId="0" fontId="5" fillId="0" borderId="0" xfId="2" applyFont="1" applyFill="1" applyProtection="1">
      <protection hidden="1"/>
    </xf>
    <xf numFmtId="4" fontId="10" fillId="0" borderId="4" xfId="1" applyNumberFormat="1" applyFont="1" applyFill="1" applyBorder="1" applyAlignment="1" applyProtection="1">
      <alignment horizontal="right"/>
      <protection locked="0" hidden="1"/>
    </xf>
    <xf numFmtId="3" fontId="5" fillId="0" borderId="16" xfId="2" applyNumberFormat="1" applyFont="1" applyFill="1" applyBorder="1" applyProtection="1">
      <protection hidden="1"/>
    </xf>
    <xf numFmtId="164" fontId="8" fillId="0" borderId="9" xfId="2" applyNumberFormat="1" applyFont="1" applyFill="1" applyBorder="1" applyProtection="1">
      <protection hidden="1"/>
    </xf>
    <xf numFmtId="164" fontId="5" fillId="0" borderId="9" xfId="2" applyNumberFormat="1" applyFont="1" applyFill="1" applyBorder="1" applyAlignment="1" applyProtection="1">
      <alignment horizontal="right"/>
      <protection hidden="1"/>
    </xf>
    <xf numFmtId="4" fontId="9" fillId="0" borderId="9" xfId="0" applyNumberFormat="1" applyFont="1" applyFill="1" applyBorder="1" applyAlignment="1" applyProtection="1">
      <alignment horizontal="right"/>
      <protection locked="0"/>
    </xf>
    <xf numFmtId="4" fontId="9" fillId="0" borderId="10" xfId="2" applyNumberFormat="1" applyFont="1" applyFill="1" applyBorder="1" applyAlignment="1" applyProtection="1">
      <alignment horizontal="right"/>
      <protection locked="0" hidden="1"/>
    </xf>
    <xf numFmtId="0" fontId="8" fillId="0" borderId="15" xfId="0" applyFont="1" applyFill="1" applyBorder="1"/>
    <xf numFmtId="0" fontId="8" fillId="0" borderId="0" xfId="0" applyFont="1" applyFill="1" applyBorder="1"/>
    <xf numFmtId="4" fontId="29" fillId="0" borderId="0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/>
    <xf numFmtId="0" fontId="30" fillId="0" borderId="0" xfId="2" applyFont="1" applyFill="1" applyBorder="1" applyProtection="1">
      <protection hidden="1"/>
    </xf>
    <xf numFmtId="37" fontId="31" fillId="0" borderId="0" xfId="3" applyNumberFormat="1" applyFont="1" applyFill="1" applyBorder="1" applyAlignment="1">
      <alignment vertical="center"/>
    </xf>
    <xf numFmtId="0" fontId="28" fillId="0" borderId="0" xfId="0" applyFont="1" applyFill="1" applyBorder="1" applyProtection="1">
      <protection locked="0"/>
    </xf>
    <xf numFmtId="4" fontId="32" fillId="0" borderId="0" xfId="0" applyNumberFormat="1" applyFont="1" applyFill="1" applyBorder="1" applyProtection="1">
      <protection locked="0"/>
    </xf>
    <xf numFmtId="4" fontId="33" fillId="0" borderId="0" xfId="0" applyNumberFormat="1" applyFont="1" applyFill="1" applyBorder="1" applyProtection="1">
      <protection locked="0"/>
    </xf>
    <xf numFmtId="0" fontId="8" fillId="0" borderId="0" xfId="0" applyFont="1" applyFill="1"/>
    <xf numFmtId="0" fontId="5" fillId="0" borderId="0" xfId="2" applyFont="1" applyFill="1" applyBorder="1" applyAlignment="1" applyProtection="1">
      <alignment horizontal="center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4" fontId="9" fillId="0" borderId="2" xfId="1" quotePrefix="1" applyNumberFormat="1" applyFont="1" applyFill="1" applyBorder="1" applyAlignment="1" applyProtection="1">
      <alignment horizontal="center"/>
      <protection locked="0" hidden="1"/>
    </xf>
    <xf numFmtId="0" fontId="34" fillId="0" borderId="15" xfId="0" applyFont="1" applyFill="1" applyBorder="1"/>
    <xf numFmtId="0" fontId="34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8" fillId="0" borderId="0" xfId="2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8" fillId="0" borderId="0" xfId="2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 applyProtection="1">
      <protection locked="0"/>
    </xf>
    <xf numFmtId="3" fontId="8" fillId="0" borderId="0" xfId="2" applyNumberFormat="1" applyFont="1" applyFill="1" applyBorder="1" applyProtection="1">
      <protection locked="0" hidden="1"/>
    </xf>
    <xf numFmtId="1" fontId="8" fillId="0" borderId="2" xfId="2" applyNumberFormat="1" applyFont="1" applyFill="1" applyBorder="1" applyAlignment="1" applyProtection="1">
      <alignment horizontal="center"/>
      <protection locked="0" hidden="1"/>
    </xf>
    <xf numFmtId="49" fontId="10" fillId="0" borderId="2" xfId="1" applyNumberFormat="1" applyFont="1" applyFill="1" applyBorder="1" applyAlignment="1" applyProtection="1">
      <alignment horizontal="left"/>
      <protection locked="0" hidden="1"/>
    </xf>
    <xf numFmtId="1" fontId="35" fillId="0" borderId="0" xfId="1" applyNumberFormat="1" applyFont="1" applyFill="1" applyBorder="1" applyAlignment="1" applyProtection="1">
      <alignment horizontal="center"/>
      <protection locked="0" hidden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2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Fill="1" applyBorder="1" applyAlignment="1">
      <alignment horizontal="center"/>
    </xf>
    <xf numFmtId="4" fontId="10" fillId="0" borderId="2" xfId="1" quotePrefix="1" applyNumberFormat="1" applyFont="1" applyFill="1" applyBorder="1" applyAlignment="1" applyProtection="1">
      <alignment horizontal="center"/>
      <protection locked="0" hidden="1"/>
    </xf>
    <xf numFmtId="4" fontId="5" fillId="0" borderId="0" xfId="1" applyNumberFormat="1" applyFont="1" applyFill="1" applyBorder="1" applyAlignment="1" applyProtection="1">
      <alignment horizontal="right"/>
      <protection locked="0" hidden="1"/>
    </xf>
    <xf numFmtId="4" fontId="5" fillId="0" borderId="4" xfId="1" applyNumberFormat="1" applyFont="1" applyFill="1" applyBorder="1" applyAlignment="1" applyProtection="1">
      <alignment horizontal="right"/>
      <protection hidden="1"/>
    </xf>
    <xf numFmtId="4" fontId="5" fillId="0" borderId="0" xfId="1" applyNumberFormat="1" applyFont="1" applyFill="1" applyBorder="1" applyAlignment="1" applyProtection="1">
      <alignment horizontal="right"/>
      <protection hidden="1"/>
    </xf>
    <xf numFmtId="0" fontId="11" fillId="0" borderId="0" xfId="2" applyFont="1" applyFill="1" applyBorder="1" applyProtection="1">
      <protection hidden="1"/>
    </xf>
    <xf numFmtId="4" fontId="12" fillId="0" borderId="0" xfId="2" applyNumberFormat="1" applyFont="1" applyFill="1" applyBorder="1" applyAlignment="1" applyProtection="1">
      <alignment horizontal="right"/>
      <protection hidden="1"/>
    </xf>
    <xf numFmtId="0" fontId="12" fillId="0" borderId="0" xfId="2" applyFont="1" applyFill="1" applyBorder="1" applyProtection="1">
      <protection hidden="1"/>
    </xf>
    <xf numFmtId="4" fontId="12" fillId="0" borderId="0" xfId="1" applyNumberFormat="1" applyFont="1" applyFill="1" applyBorder="1" applyAlignment="1" applyProtection="1">
      <alignment horizontal="right"/>
      <protection hidden="1"/>
    </xf>
    <xf numFmtId="4" fontId="36" fillId="0" borderId="0" xfId="1" applyNumberFormat="1" applyFont="1" applyFill="1" applyBorder="1" applyAlignment="1" applyProtection="1">
      <alignment horizontal="right"/>
      <protection hidden="1"/>
    </xf>
    <xf numFmtId="4" fontId="12" fillId="0" borderId="9" xfId="1" applyNumberFormat="1" applyFont="1" applyFill="1" applyBorder="1" applyAlignment="1" applyProtection="1">
      <alignment horizontal="right"/>
      <protection hidden="1"/>
    </xf>
    <xf numFmtId="4" fontId="12" fillId="0" borderId="0" xfId="0" applyNumberFormat="1" applyFont="1" applyFill="1" applyBorder="1" applyAlignment="1">
      <alignment horizontal="right"/>
    </xf>
    <xf numFmtId="4" fontId="12" fillId="0" borderId="2" xfId="1" applyNumberFormat="1" applyFont="1" applyFill="1" applyBorder="1" applyAlignment="1" applyProtection="1">
      <alignment horizontal="right"/>
      <protection hidden="1"/>
    </xf>
    <xf numFmtId="4" fontId="12" fillId="0" borderId="2" xfId="1" applyNumberFormat="1" applyFont="1" applyFill="1" applyBorder="1" applyAlignment="1" applyProtection="1">
      <alignment horizontal="right"/>
    </xf>
    <xf numFmtId="4" fontId="36" fillId="0" borderId="17" xfId="1" applyNumberFormat="1" applyFont="1" applyFill="1" applyBorder="1" applyAlignment="1" applyProtection="1">
      <alignment horizontal="right"/>
      <protection hidden="1"/>
    </xf>
    <xf numFmtId="0" fontId="12" fillId="0" borderId="0" xfId="0" applyFont="1" applyFill="1" applyBorder="1"/>
    <xf numFmtId="4" fontId="12" fillId="0" borderId="17" xfId="2" applyNumberFormat="1" applyFont="1" applyFill="1" applyBorder="1" applyAlignment="1" applyProtection="1">
      <alignment horizontal="right"/>
      <protection hidden="1"/>
    </xf>
    <xf numFmtId="4" fontId="12" fillId="0" borderId="4" xfId="1" applyNumberFormat="1" applyFont="1" applyFill="1" applyBorder="1" applyAlignment="1" applyProtection="1">
      <alignment horizontal="right"/>
      <protection hidden="1"/>
    </xf>
    <xf numFmtId="4" fontId="11" fillId="0" borderId="0" xfId="2" applyNumberFormat="1" applyFont="1" applyFill="1" applyBorder="1" applyAlignment="1" applyProtection="1">
      <alignment horizontal="right"/>
      <protection hidden="1"/>
    </xf>
    <xf numFmtId="4" fontId="12" fillId="0" borderId="5" xfId="1" applyNumberFormat="1" applyFont="1" applyFill="1" applyBorder="1" applyAlignment="1" applyProtection="1">
      <alignment horizontal="right"/>
      <protection hidden="1"/>
    </xf>
    <xf numFmtId="4" fontId="9" fillId="0" borderId="17" xfId="1" applyNumberFormat="1" applyFont="1" applyFill="1" applyBorder="1" applyAlignment="1" applyProtection="1">
      <alignment horizontal="right"/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/>
    <xf numFmtId="0" fontId="38" fillId="0" borderId="0" xfId="0" applyFont="1" applyFill="1"/>
    <xf numFmtId="4" fontId="38" fillId="0" borderId="0" xfId="0" applyNumberFormat="1" applyFont="1" applyFill="1"/>
    <xf numFmtId="4" fontId="37" fillId="0" borderId="0" xfId="0" applyNumberFormat="1" applyFont="1" applyFill="1"/>
    <xf numFmtId="14" fontId="37" fillId="0" borderId="0" xfId="1" applyNumberFormat="1" applyFont="1" applyFill="1" applyAlignment="1" applyProtection="1">
      <alignment horizontal="left"/>
    </xf>
    <xf numFmtId="4" fontId="37" fillId="0" borderId="0" xfId="1" applyNumberFormat="1" applyFont="1" applyFill="1" applyAlignment="1" applyProtection="1">
      <alignment horizontal="right"/>
    </xf>
    <xf numFmtId="4" fontId="39" fillId="0" borderId="0" xfId="1" applyNumberFormat="1" applyFont="1" applyFill="1" applyAlignment="1" applyProtection="1">
      <alignment horizontal="right"/>
    </xf>
    <xf numFmtId="4" fontId="30" fillId="0" borderId="0" xfId="0" applyNumberFormat="1" applyFont="1" applyFill="1"/>
    <xf numFmtId="49" fontId="38" fillId="0" borderId="0" xfId="1" applyNumberFormat="1" applyFont="1" applyFill="1" applyAlignment="1" applyProtection="1"/>
    <xf numFmtId="0" fontId="40" fillId="0" borderId="0" xfId="1" applyFont="1" applyFill="1" applyAlignment="1" applyProtection="1"/>
    <xf numFmtId="4" fontId="30" fillId="0" borderId="0" xfId="0" applyNumberFormat="1" applyFont="1" applyFill="1" applyBorder="1"/>
    <xf numFmtId="0" fontId="30" fillId="0" borderId="0" xfId="2" applyFont="1" applyFill="1" applyAlignment="1" applyProtection="1">
      <alignment horizontal="right"/>
      <protection hidden="1"/>
    </xf>
    <xf numFmtId="0" fontId="37" fillId="0" borderId="0" xfId="2" applyFont="1" applyFill="1" applyProtection="1">
      <protection hidden="1"/>
    </xf>
    <xf numFmtId="4" fontId="30" fillId="0" borderId="0" xfId="2" applyNumberFormat="1" applyFont="1" applyFill="1" applyBorder="1" applyAlignment="1" applyProtection="1">
      <alignment horizontal="center"/>
      <protection hidden="1"/>
    </xf>
    <xf numFmtId="4" fontId="30" fillId="0" borderId="0" xfId="2" applyNumberFormat="1" applyFont="1" applyFill="1" applyAlignment="1" applyProtection="1">
      <alignment horizontal="right"/>
      <protection hidden="1"/>
    </xf>
    <xf numFmtId="4" fontId="37" fillId="0" borderId="0" xfId="2" applyNumberFormat="1" applyFont="1" applyFill="1" applyProtection="1">
      <protection hidden="1"/>
    </xf>
    <xf numFmtId="4" fontId="30" fillId="0" borderId="0" xfId="2" applyNumberFormat="1" applyFont="1" applyFill="1" applyProtection="1">
      <protection hidden="1"/>
    </xf>
    <xf numFmtId="0" fontId="37" fillId="0" borderId="0" xfId="2" applyFont="1" applyFill="1" applyAlignment="1" applyProtection="1">
      <alignment horizontal="right"/>
      <protection hidden="1"/>
    </xf>
    <xf numFmtId="0" fontId="30" fillId="0" borderId="0" xfId="2" applyFont="1" applyFill="1" applyProtection="1">
      <protection hidden="1"/>
    </xf>
    <xf numFmtId="4" fontId="30" fillId="0" borderId="2" xfId="2" applyNumberFormat="1" applyFont="1" applyFill="1" applyBorder="1" applyAlignment="1" applyProtection="1">
      <alignment horizontal="center"/>
      <protection hidden="1"/>
    </xf>
    <xf numFmtId="4" fontId="30" fillId="0" borderId="0" xfId="1" quotePrefix="1" applyNumberFormat="1" applyFont="1" applyFill="1" applyBorder="1" applyAlignment="1" applyProtection="1">
      <alignment horizontal="center"/>
      <protection hidden="1"/>
    </xf>
    <xf numFmtId="4" fontId="30" fillId="0" borderId="0" xfId="1" applyNumberFormat="1" applyFont="1" applyFill="1" applyBorder="1" applyAlignment="1" applyProtection="1">
      <alignment horizontal="center"/>
      <protection hidden="1"/>
    </xf>
    <xf numFmtId="4" fontId="41" fillId="0" borderId="0" xfId="1" applyNumberFormat="1" applyFont="1" applyFill="1" applyBorder="1" applyAlignment="1" applyProtection="1">
      <alignment horizontal="center"/>
      <protection hidden="1"/>
    </xf>
    <xf numFmtId="4" fontId="30" fillId="0" borderId="2" xfId="1" quotePrefix="1" applyNumberFormat="1" applyFont="1" applyFill="1" applyBorder="1" applyAlignment="1" applyProtection="1">
      <alignment horizontal="center"/>
      <protection hidden="1"/>
    </xf>
    <xf numFmtId="4" fontId="37" fillId="0" borderId="0" xfId="1" applyNumberFormat="1" applyFont="1" applyFill="1" applyBorder="1" applyAlignment="1" applyProtection="1">
      <alignment horizontal="center"/>
      <protection hidden="1"/>
    </xf>
    <xf numFmtId="0" fontId="37" fillId="0" borderId="0" xfId="2" applyFont="1" applyFill="1" applyAlignment="1" applyProtection="1">
      <alignment horizontal="center"/>
      <protection hidden="1"/>
    </xf>
    <xf numFmtId="0" fontId="37" fillId="0" borderId="0" xfId="2" applyFont="1" applyFill="1" applyBorder="1" applyProtection="1">
      <protection hidden="1"/>
    </xf>
    <xf numFmtId="4" fontId="37" fillId="0" borderId="0" xfId="1" applyNumberFormat="1" applyFont="1" applyFill="1" applyBorder="1" applyAlignment="1" applyProtection="1">
      <alignment horizontal="right"/>
      <protection hidden="1"/>
    </xf>
    <xf numFmtId="4" fontId="37" fillId="0" borderId="0" xfId="2" applyNumberFormat="1" applyFont="1" applyFill="1" applyBorder="1" applyAlignment="1" applyProtection="1">
      <alignment horizontal="right"/>
      <protection hidden="1"/>
    </xf>
    <xf numFmtId="4" fontId="30" fillId="0" borderId="0" xfId="2" applyNumberFormat="1" applyFont="1" applyFill="1" applyBorder="1" applyAlignment="1" applyProtection="1">
      <alignment horizontal="right"/>
      <protection hidden="1"/>
    </xf>
    <xf numFmtId="4" fontId="37" fillId="0" borderId="0" xfId="2" applyNumberFormat="1" applyFont="1" applyFill="1" applyAlignment="1" applyProtection="1">
      <alignment horizontal="right"/>
      <protection hidden="1"/>
    </xf>
    <xf numFmtId="4" fontId="39" fillId="0" borderId="0" xfId="1" applyNumberFormat="1" applyFont="1" applyFill="1" applyBorder="1" applyAlignment="1" applyProtection="1">
      <alignment horizontal="right"/>
      <protection hidden="1"/>
    </xf>
    <xf numFmtId="4" fontId="37" fillId="0" borderId="2" xfId="1" applyNumberFormat="1" applyFont="1" applyFill="1" applyBorder="1" applyAlignment="1" applyProtection="1">
      <alignment horizontal="right"/>
      <protection hidden="1"/>
    </xf>
    <xf numFmtId="4" fontId="37" fillId="0" borderId="0" xfId="2" applyNumberFormat="1" applyFont="1" applyFill="1" applyBorder="1" applyProtection="1">
      <protection hidden="1"/>
    </xf>
    <xf numFmtId="4" fontId="37" fillId="0" borderId="2" xfId="2" applyNumberFormat="1" applyFont="1" applyFill="1" applyBorder="1" applyAlignment="1" applyProtection="1">
      <alignment horizontal="right"/>
      <protection hidden="1"/>
    </xf>
    <xf numFmtId="0" fontId="37" fillId="0" borderId="0" xfId="2" quotePrefix="1" applyFont="1" applyFill="1" applyBorder="1" applyProtection="1">
      <protection hidden="1"/>
    </xf>
    <xf numFmtId="4" fontId="37" fillId="0" borderId="0" xfId="0" applyNumberFormat="1" applyFont="1" applyFill="1" applyBorder="1"/>
    <xf numFmtId="0" fontId="39" fillId="0" borderId="0" xfId="2" applyFont="1" applyFill="1" applyBorder="1" applyProtection="1">
      <protection hidden="1"/>
    </xf>
    <xf numFmtId="4" fontId="39" fillId="0" borderId="0" xfId="1" applyNumberFormat="1" applyFont="1" applyFill="1" applyBorder="1" applyAlignment="1" applyProtection="1"/>
    <xf numFmtId="4" fontId="39" fillId="0" borderId="2" xfId="1" applyNumberFormat="1" applyFont="1" applyFill="1" applyBorder="1" applyAlignment="1" applyProtection="1"/>
    <xf numFmtId="4" fontId="30" fillId="0" borderId="0" xfId="2" applyNumberFormat="1" applyFont="1" applyFill="1" applyBorder="1" applyProtection="1">
      <protection hidden="1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4" fontId="30" fillId="0" borderId="2" xfId="0" applyNumberFormat="1" applyFont="1" applyFill="1" applyBorder="1"/>
    <xf numFmtId="4" fontId="37" fillId="0" borderId="2" xfId="0" applyNumberFormat="1" applyFont="1" applyFill="1" applyBorder="1"/>
    <xf numFmtId="4" fontId="37" fillId="0" borderId="0" xfId="0" applyNumberFormat="1" applyFont="1" applyFill="1" applyAlignment="1">
      <alignment horizontal="right"/>
    </xf>
    <xf numFmtId="4" fontId="30" fillId="0" borderId="2" xfId="2" applyNumberFormat="1" applyFont="1" applyFill="1" applyBorder="1" applyAlignment="1" applyProtection="1">
      <alignment horizontal="right"/>
      <protection hidden="1"/>
    </xf>
    <xf numFmtId="4" fontId="39" fillId="0" borderId="0" xfId="1" applyNumberFormat="1" applyFont="1" applyFill="1" applyAlignment="1" applyProtection="1"/>
    <xf numFmtId="4" fontId="14" fillId="0" borderId="2" xfId="1" applyNumberFormat="1" applyFont="1" applyFill="1" applyBorder="1" applyAlignment="1" applyProtection="1">
      <alignment horizontal="right"/>
      <protection hidden="1"/>
    </xf>
    <xf numFmtId="4" fontId="37" fillId="0" borderId="2" xfId="1" applyNumberFormat="1" applyFont="1" applyFill="1" applyBorder="1" applyAlignment="1" applyProtection="1">
      <alignment horizontal="right"/>
    </xf>
    <xf numFmtId="3" fontId="5" fillId="0" borderId="14" xfId="2" applyNumberFormat="1" applyFont="1" applyFill="1" applyBorder="1" applyProtection="1">
      <protection hidden="1"/>
    </xf>
    <xf numFmtId="0" fontId="5" fillId="0" borderId="15" xfId="2" applyFont="1" applyFill="1" applyBorder="1" applyProtection="1">
      <protection hidden="1"/>
    </xf>
    <xf numFmtId="0" fontId="5" fillId="0" borderId="15" xfId="2" applyFont="1" applyFill="1" applyBorder="1" applyAlignment="1" applyProtection="1">
      <alignment horizontal="right"/>
      <protection hidden="1"/>
    </xf>
    <xf numFmtId="4" fontId="8" fillId="0" borderId="15" xfId="0" applyNumberFormat="1" applyFont="1" applyFill="1" applyBorder="1" applyAlignment="1" applyProtection="1">
      <alignment horizontal="center"/>
      <protection locked="0"/>
    </xf>
    <xf numFmtId="0" fontId="8" fillId="0" borderId="15" xfId="2" applyFont="1" applyFill="1" applyBorder="1" applyAlignment="1" applyProtection="1">
      <alignment horizontal="center"/>
      <protection hidden="1"/>
    </xf>
    <xf numFmtId="0" fontId="5" fillId="0" borderId="11" xfId="2" applyFont="1" applyFill="1" applyBorder="1" applyProtection="1">
      <protection locked="0" hidden="1"/>
    </xf>
    <xf numFmtId="3" fontId="5" fillId="0" borderId="6" xfId="2" applyNumberFormat="1" applyFont="1" applyFill="1" applyBorder="1" applyProtection="1">
      <protection hidden="1"/>
    </xf>
    <xf numFmtId="3" fontId="5" fillId="0" borderId="6" xfId="2" applyNumberFormat="1" applyFont="1" applyFill="1" applyBorder="1" applyAlignment="1" applyProtection="1">
      <alignment horizontal="center"/>
      <protection hidden="1"/>
    </xf>
    <xf numFmtId="3" fontId="8" fillId="0" borderId="6" xfId="2" applyNumberFormat="1" applyFont="1" applyFill="1" applyBorder="1" applyProtection="1">
      <protection hidden="1"/>
    </xf>
    <xf numFmtId="3" fontId="5" fillId="0" borderId="8" xfId="2" applyNumberFormat="1" applyFont="1" applyFill="1" applyBorder="1" applyProtection="1">
      <protection hidden="1"/>
    </xf>
    <xf numFmtId="0" fontId="5" fillId="0" borderId="14" xfId="2" applyFont="1" applyFill="1" applyBorder="1" applyProtection="1">
      <protection hidden="1"/>
    </xf>
    <xf numFmtId="0" fontId="5" fillId="0" borderId="15" xfId="2" applyFont="1" applyFill="1" applyBorder="1" applyProtection="1">
      <protection locked="0" hidden="1"/>
    </xf>
    <xf numFmtId="0" fontId="5" fillId="0" borderId="7" xfId="0" applyFont="1" applyFill="1" applyBorder="1" applyAlignment="1" applyProtection="1">
      <protection locked="0"/>
    </xf>
    <xf numFmtId="1" fontId="6" fillId="0" borderId="7" xfId="1" applyNumberFormat="1" applyFont="1" applyFill="1" applyBorder="1" applyAlignment="1" applyProtection="1">
      <alignment horizontal="center"/>
      <protection locked="0" hidden="1"/>
    </xf>
    <xf numFmtId="4" fontId="5" fillId="0" borderId="7" xfId="2" applyNumberFormat="1" applyFont="1" applyFill="1" applyBorder="1" applyProtection="1">
      <protection locked="0" hidden="1"/>
    </xf>
    <xf numFmtId="4" fontId="5" fillId="0" borderId="7" xfId="2" applyNumberFormat="1" applyFont="1" applyFill="1" applyBorder="1" applyAlignment="1" applyProtection="1">
      <alignment horizontal="center"/>
      <protection locked="0" hidden="1"/>
    </xf>
    <xf numFmtId="4" fontId="8" fillId="0" borderId="7" xfId="2" applyNumberFormat="1" applyFont="1" applyFill="1" applyBorder="1" applyProtection="1">
      <protection locked="0" hidden="1"/>
    </xf>
    <xf numFmtId="0" fontId="5" fillId="0" borderId="7" xfId="2" applyFont="1" applyFill="1" applyBorder="1" applyProtection="1">
      <protection hidden="1"/>
    </xf>
    <xf numFmtId="164" fontId="8" fillId="0" borderId="8" xfId="2" applyNumberFormat="1" applyFont="1" applyFill="1" applyBorder="1" applyProtection="1">
      <protection hidden="1"/>
    </xf>
    <xf numFmtId="0" fontId="5" fillId="0" borderId="9" xfId="2" applyFont="1" applyFill="1" applyBorder="1" applyProtection="1">
      <protection hidden="1"/>
    </xf>
    <xf numFmtId="4" fontId="9" fillId="0" borderId="9" xfId="2" applyNumberFormat="1" applyFont="1" applyFill="1" applyBorder="1" applyAlignment="1" applyProtection="1">
      <alignment horizontal="right"/>
      <protection locked="0" hidden="1"/>
    </xf>
    <xf numFmtId="0" fontId="27" fillId="0" borderId="15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37" fontId="16" fillId="0" borderId="14" xfId="3" applyNumberFormat="1" applyFont="1" applyFill="1" applyBorder="1" applyAlignment="1">
      <alignment horizontal="center" vertical="center"/>
    </xf>
    <xf numFmtId="37" fontId="16" fillId="0" borderId="15" xfId="3" applyNumberFormat="1" applyFont="1" applyFill="1" applyBorder="1" applyAlignment="1">
      <alignment horizontal="center" vertical="center"/>
    </xf>
    <xf numFmtId="37" fontId="16" fillId="0" borderId="11" xfId="3" applyNumberFormat="1" applyFont="1" applyFill="1" applyBorder="1" applyAlignment="1">
      <alignment horizontal="center" vertical="center"/>
    </xf>
    <xf numFmtId="4" fontId="16" fillId="0" borderId="15" xfId="3" applyNumberFormat="1" applyFont="1" applyFill="1" applyBorder="1" applyAlignment="1">
      <alignment horizontal="center" vertical="center"/>
    </xf>
    <xf numFmtId="4" fontId="16" fillId="0" borderId="11" xfId="3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0" fontId="8" fillId="0" borderId="0" xfId="2" applyFont="1" applyFill="1" applyBorder="1" applyAlignment="1" applyProtection="1">
      <alignment horizontal="center"/>
      <protection locked="0" hidden="1"/>
    </xf>
    <xf numFmtId="3" fontId="8" fillId="0" borderId="0" xfId="2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Fill="1" applyBorder="1" applyAlignment="1" applyProtection="1">
      <protection locked="0"/>
    </xf>
    <xf numFmtId="0" fontId="8" fillId="0" borderId="0" xfId="2" applyFont="1" applyFill="1" applyBorder="1" applyAlignment="1" applyProtection="1">
      <alignment horizontal="left" wrapText="1"/>
      <protection hidden="1"/>
    </xf>
    <xf numFmtId="0" fontId="28" fillId="0" borderId="0" xfId="0" applyFont="1" applyBorder="1" applyAlignment="1" applyProtection="1">
      <alignment horizontal="center"/>
      <protection locked="0"/>
    </xf>
    <xf numFmtId="0" fontId="27" fillId="0" borderId="1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8" fillId="0" borderId="0" xfId="2" applyFont="1" applyBorder="1" applyAlignment="1" applyProtection="1">
      <alignment horizontal="center"/>
      <protection locked="0" hidden="1"/>
    </xf>
    <xf numFmtId="3" fontId="5" fillId="0" borderId="0" xfId="2" applyNumberFormat="1" applyFont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protection locked="0"/>
    </xf>
    <xf numFmtId="0" fontId="8" fillId="0" borderId="0" xfId="2" applyFont="1" applyBorder="1" applyAlignment="1" applyProtection="1">
      <alignment wrapText="1"/>
      <protection hidden="1"/>
    </xf>
    <xf numFmtId="0" fontId="8" fillId="0" borderId="0" xfId="2" applyFont="1" applyBorder="1" applyAlignment="1" applyProtection="1">
      <alignment horizontal="left" wrapText="1"/>
      <protection hidden="1"/>
    </xf>
    <xf numFmtId="0" fontId="5" fillId="0" borderId="0" xfId="0" applyFont="1" applyBorder="1" applyAlignment="1">
      <alignment wrapText="1"/>
    </xf>
    <xf numFmtId="164" fontId="8" fillId="0" borderId="0" xfId="2" applyNumberFormat="1" applyFont="1" applyBorder="1" applyAlignment="1" applyProtection="1">
      <alignment horizontal="left" wrapText="1"/>
      <protection hidden="1"/>
    </xf>
    <xf numFmtId="0" fontId="2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Fill="1" applyBorder="1" applyAlignment="1" applyProtection="1">
      <protection locked="0"/>
    </xf>
    <xf numFmtId="0" fontId="8" fillId="0" borderId="15" xfId="2" applyFont="1" applyFill="1" applyBorder="1" applyAlignment="1" applyProtection="1">
      <alignment horizontal="center"/>
      <protection locked="0" hidden="1"/>
    </xf>
    <xf numFmtId="0" fontId="8" fillId="0" borderId="11" xfId="2" applyFont="1" applyFill="1" applyBorder="1" applyAlignment="1" applyProtection="1">
      <alignment horizontal="center"/>
      <protection locked="0" hidden="1"/>
    </xf>
    <xf numFmtId="4" fontId="30" fillId="0" borderId="17" xfId="2" applyNumberFormat="1" applyFont="1" applyFill="1" applyBorder="1" applyAlignment="1" applyProtection="1">
      <alignment horizontal="center"/>
      <protection hidden="1"/>
    </xf>
    <xf numFmtId="4" fontId="30" fillId="0" borderId="0" xfId="2" applyNumberFormat="1" applyFont="1" applyFill="1" applyBorder="1" applyAlignment="1" applyProtection="1">
      <alignment horizontal="center"/>
      <protection hidden="1"/>
    </xf>
    <xf numFmtId="9" fontId="10" fillId="0" borderId="0" xfId="6" applyFont="1" applyFill="1" applyBorder="1" applyAlignment="1" applyProtection="1">
      <alignment horizontal="right"/>
      <protection locked="0" hidden="1"/>
    </xf>
  </cellXfs>
  <cellStyles count="7">
    <cellStyle name="Normal 2" xfId="4"/>
    <cellStyle name="Normal 3" xfId="5"/>
    <cellStyle name="Normal_Sheet1" xfId="2"/>
    <cellStyle name="Βασικό_30-6-03" xfId="3"/>
    <cellStyle name="Κανονικό" xfId="0" builtinId="0"/>
    <cellStyle name="Ποσοστό" xfId="6" builtinId="5"/>
    <cellStyle name="Υπερ-σύνδεση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9" sqref="A9"/>
    </sheetView>
  </sheetViews>
  <sheetFormatPr defaultRowHeight="12.75"/>
  <cols>
    <col min="1" max="1" width="47.7109375" bestFit="1" customWidth="1"/>
    <col min="2" max="3" width="9.85546875" customWidth="1"/>
    <col min="4" max="4" width="9.85546875" style="100" customWidth="1"/>
  </cols>
  <sheetData>
    <row r="1" spans="1:4">
      <c r="A1" s="350" t="s">
        <v>94</v>
      </c>
      <c r="B1" s="351"/>
      <c r="C1" s="351"/>
      <c r="D1" s="352"/>
    </row>
    <row r="2" spans="1:4" ht="13.5" thickBot="1">
      <c r="A2" s="102"/>
      <c r="B2" s="103"/>
      <c r="C2" s="103"/>
      <c r="D2" s="104"/>
    </row>
    <row r="3" spans="1:4">
      <c r="A3" s="105"/>
      <c r="B3" s="353" t="s">
        <v>90</v>
      </c>
      <c r="C3" s="353"/>
      <c r="D3" s="354"/>
    </row>
    <row r="4" spans="1:4">
      <c r="A4" s="106" t="s">
        <v>78</v>
      </c>
      <c r="B4" s="101"/>
      <c r="C4" s="101"/>
      <c r="D4" s="114"/>
    </row>
    <row r="5" spans="1:4">
      <c r="A5" s="106" t="s">
        <v>79</v>
      </c>
      <c r="B5" s="101"/>
      <c r="C5" s="101"/>
      <c r="D5" s="115">
        <v>0</v>
      </c>
    </row>
    <row r="6" spans="1:4">
      <c r="A6" s="106" t="s">
        <v>80</v>
      </c>
      <c r="B6" s="101"/>
      <c r="C6" s="101"/>
      <c r="D6" s="116">
        <v>0</v>
      </c>
    </row>
    <row r="7" spans="1:4">
      <c r="A7" s="106" t="s">
        <v>81</v>
      </c>
      <c r="B7" s="101"/>
      <c r="C7" s="101"/>
      <c r="D7" s="115">
        <f>D5-D6</f>
        <v>0</v>
      </c>
    </row>
    <row r="8" spans="1:4" ht="14.25">
      <c r="A8" s="108" t="s">
        <v>82</v>
      </c>
      <c r="B8" s="101"/>
      <c r="C8" s="101"/>
      <c r="D8" s="117">
        <v>0</v>
      </c>
    </row>
    <row r="9" spans="1:4">
      <c r="A9" s="106" t="s">
        <v>77</v>
      </c>
      <c r="B9" s="101"/>
      <c r="C9" s="101"/>
      <c r="D9" s="115">
        <f>SUM(D8:D8)+D7</f>
        <v>0</v>
      </c>
    </row>
    <row r="10" spans="1:4">
      <c r="A10" s="106" t="s">
        <v>83</v>
      </c>
      <c r="B10" s="101">
        <f>+'Αποτελέσματα Χρήσης'!D13+'Αποτελέσματα Χρήσης'!D16</f>
        <v>4526.62</v>
      </c>
      <c r="C10" s="101">
        <f>+B10</f>
        <v>4526.62</v>
      </c>
      <c r="D10" s="115"/>
    </row>
    <row r="11" spans="1:4">
      <c r="A11" s="106" t="s">
        <v>84</v>
      </c>
      <c r="B11" s="101"/>
      <c r="C11" s="107">
        <v>0</v>
      </c>
      <c r="D11" s="118">
        <f>SUM(C10+C11)</f>
        <v>4526.62</v>
      </c>
    </row>
    <row r="12" spans="1:4">
      <c r="A12" s="106" t="s">
        <v>85</v>
      </c>
      <c r="B12" s="109"/>
      <c r="C12" s="101"/>
      <c r="D12" s="115">
        <f>SUM(D9-D11)</f>
        <v>-4526.62</v>
      </c>
    </row>
    <row r="13" spans="1:4">
      <c r="A13" s="106" t="s">
        <v>86</v>
      </c>
      <c r="B13" s="101"/>
      <c r="C13" s="101"/>
      <c r="D13" s="115"/>
    </row>
    <row r="14" spans="1:4">
      <c r="A14" s="106" t="s">
        <v>87</v>
      </c>
      <c r="B14" s="101"/>
      <c r="C14" s="101">
        <v>0</v>
      </c>
      <c r="D14" s="115">
        <v>0</v>
      </c>
    </row>
    <row r="15" spans="1:4">
      <c r="A15" s="106" t="s">
        <v>88</v>
      </c>
      <c r="B15" s="101"/>
      <c r="C15" s="107">
        <f>C14</f>
        <v>0</v>
      </c>
      <c r="D15" s="110">
        <v>0</v>
      </c>
    </row>
    <row r="16" spans="1:4">
      <c r="A16" s="106" t="s">
        <v>89</v>
      </c>
      <c r="B16" s="101"/>
      <c r="C16" s="101"/>
      <c r="D16" s="119">
        <f>+D12</f>
        <v>-4526.62</v>
      </c>
    </row>
    <row r="17" spans="1:4">
      <c r="A17" s="106"/>
      <c r="B17" s="101"/>
      <c r="C17" s="101"/>
      <c r="D17" s="110"/>
    </row>
    <row r="18" spans="1:4">
      <c r="A18" s="106"/>
      <c r="B18" s="101"/>
      <c r="C18" s="101"/>
      <c r="D18" s="115"/>
    </row>
    <row r="19" spans="1:4">
      <c r="A19" s="106"/>
      <c r="B19" s="101"/>
      <c r="C19" s="101"/>
      <c r="D19" s="115"/>
    </row>
    <row r="20" spans="1:4">
      <c r="A20" s="106"/>
      <c r="B20" s="101"/>
      <c r="C20" s="101"/>
      <c r="D20" s="115"/>
    </row>
    <row r="21" spans="1:4">
      <c r="A21" s="106"/>
      <c r="B21" s="101"/>
      <c r="C21" s="101"/>
      <c r="D21" s="115"/>
    </row>
    <row r="22" spans="1:4">
      <c r="A22" s="106"/>
      <c r="B22" s="101"/>
      <c r="C22" s="101"/>
      <c r="D22" s="115"/>
    </row>
    <row r="23" spans="1:4">
      <c r="A23" s="106"/>
      <c r="B23" s="101"/>
      <c r="C23" s="101"/>
      <c r="D23" s="115"/>
    </row>
    <row r="24" spans="1:4">
      <c r="A24" s="106"/>
      <c r="B24" s="101"/>
      <c r="C24" s="101"/>
      <c r="D24" s="115"/>
    </row>
    <row r="25" spans="1:4" ht="13.5" thickBot="1">
      <c r="A25" s="111"/>
      <c r="B25" s="112"/>
      <c r="C25" s="112"/>
      <c r="D25" s="113"/>
    </row>
  </sheetData>
  <mergeCells count="2">
    <mergeCell ref="A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zoomScale="115" zoomScaleNormal="115" workbookViewId="0">
      <selection activeCell="M19" sqref="M19"/>
    </sheetView>
  </sheetViews>
  <sheetFormatPr defaultRowHeight="9"/>
  <cols>
    <col min="1" max="1" width="3.42578125" style="1" customWidth="1"/>
    <col min="2" max="2" width="4.42578125" style="1" customWidth="1"/>
    <col min="3" max="3" width="37" style="1" customWidth="1"/>
    <col min="4" max="4" width="8.28515625" style="11" customWidth="1"/>
    <col min="5" max="5" width="0.85546875" style="11" customWidth="1"/>
    <col min="6" max="6" width="8.7109375" style="11" customWidth="1"/>
    <col min="7" max="7" width="1.5703125" style="11" customWidth="1"/>
    <col min="8" max="8" width="1" style="11" customWidth="1"/>
    <col min="9" max="16384" width="9.140625" style="1"/>
  </cols>
  <sheetData>
    <row r="1" spans="1:9">
      <c r="H1" s="19"/>
    </row>
    <row r="2" spans="1:9">
      <c r="H2" s="19"/>
    </row>
    <row r="3" spans="1:9">
      <c r="H3" s="19"/>
    </row>
    <row r="4" spans="1:9" ht="9.75" thickBot="1">
      <c r="G4" s="29"/>
      <c r="H4" s="19"/>
    </row>
    <row r="5" spans="1:9" ht="13.5" customHeight="1" thickBot="1">
      <c r="A5" s="359" t="s">
        <v>106</v>
      </c>
      <c r="B5" s="360"/>
      <c r="C5" s="360"/>
      <c r="D5" s="37" t="s">
        <v>55</v>
      </c>
      <c r="E5" s="37"/>
      <c r="F5" s="42" t="s">
        <v>70</v>
      </c>
      <c r="G5" s="41"/>
      <c r="H5" s="130"/>
      <c r="I5" s="20"/>
    </row>
    <row r="6" spans="1:9" s="34" customFormat="1" ht="13.5" customHeight="1">
      <c r="A6" s="357"/>
      <c r="B6" s="358"/>
      <c r="C6" s="32"/>
      <c r="D6" s="32"/>
      <c r="E6" s="32"/>
      <c r="F6" s="32"/>
      <c r="G6" s="38"/>
      <c r="H6" s="131"/>
      <c r="I6" s="33"/>
    </row>
    <row r="7" spans="1:9" s="34" customFormat="1" ht="10.5">
      <c r="A7" s="355" t="s">
        <v>56</v>
      </c>
      <c r="B7" s="356"/>
      <c r="C7" s="20" t="s">
        <v>57</v>
      </c>
      <c r="D7" s="36"/>
      <c r="E7" s="36"/>
      <c r="F7" s="50">
        <v>0</v>
      </c>
      <c r="G7" s="39"/>
      <c r="H7" s="132"/>
      <c r="I7" s="33"/>
    </row>
    <row r="8" spans="1:9" s="34" customFormat="1" ht="10.5">
      <c r="A8" s="355"/>
      <c r="B8" s="356"/>
      <c r="C8" s="20" t="s">
        <v>51</v>
      </c>
      <c r="D8" s="36"/>
      <c r="E8" s="36"/>
      <c r="F8" s="50">
        <v>0</v>
      </c>
      <c r="G8" s="39"/>
      <c r="H8" s="132"/>
      <c r="I8" s="33"/>
    </row>
    <row r="9" spans="1:9" s="34" customFormat="1" ht="10.5">
      <c r="A9" s="355"/>
      <c r="B9" s="356"/>
      <c r="C9" s="20" t="s">
        <v>50</v>
      </c>
      <c r="D9" s="36"/>
      <c r="E9" s="36"/>
      <c r="F9" s="40">
        <f>F7-F8</f>
        <v>0</v>
      </c>
      <c r="G9" s="39"/>
      <c r="H9" s="132"/>
      <c r="I9" s="33"/>
    </row>
    <row r="10" spans="1:9" s="34" customFormat="1" ht="10.5">
      <c r="A10" s="355" t="s">
        <v>69</v>
      </c>
      <c r="B10" s="356"/>
      <c r="C10" s="20" t="s">
        <v>58</v>
      </c>
      <c r="D10" s="36"/>
      <c r="E10" s="36"/>
      <c r="F10" s="50">
        <v>0</v>
      </c>
      <c r="G10" s="39"/>
      <c r="H10" s="132"/>
      <c r="I10" s="33"/>
    </row>
    <row r="11" spans="1:9" s="34" customFormat="1" ht="10.5">
      <c r="A11" s="25"/>
      <c r="B11" s="20"/>
      <c r="C11" s="20"/>
      <c r="D11" s="36"/>
      <c r="E11" s="36"/>
      <c r="F11" s="36"/>
      <c r="G11" s="39"/>
      <c r="H11" s="132"/>
      <c r="I11" s="33"/>
    </row>
    <row r="12" spans="1:9" s="34" customFormat="1" ht="10.5">
      <c r="A12" s="355">
        <v>60</v>
      </c>
      <c r="B12" s="356"/>
      <c r="C12" s="20" t="s">
        <v>59</v>
      </c>
      <c r="D12" s="50">
        <v>0</v>
      </c>
      <c r="E12" s="36"/>
      <c r="F12" s="36"/>
      <c r="G12" s="39"/>
      <c r="H12" s="132"/>
      <c r="I12" s="33"/>
    </row>
    <row r="13" spans="1:9" s="34" customFormat="1" ht="10.5">
      <c r="A13" s="355">
        <v>61</v>
      </c>
      <c r="B13" s="356"/>
      <c r="C13" s="20" t="s">
        <v>60</v>
      </c>
      <c r="D13" s="50">
        <v>3563.56</v>
      </c>
      <c r="E13" s="36"/>
      <c r="F13" s="36"/>
      <c r="G13" s="39"/>
      <c r="H13" s="132"/>
      <c r="I13" s="33"/>
    </row>
    <row r="14" spans="1:9" s="34" customFormat="1" ht="10.5">
      <c r="A14" s="355">
        <v>62</v>
      </c>
      <c r="B14" s="356"/>
      <c r="C14" s="20" t="s">
        <v>61</v>
      </c>
      <c r="D14" s="50">
        <v>0</v>
      </c>
      <c r="E14" s="36"/>
      <c r="F14" s="36"/>
      <c r="G14" s="39"/>
      <c r="H14" s="132"/>
      <c r="I14" s="33"/>
    </row>
    <row r="15" spans="1:9" s="34" customFormat="1" ht="10.5">
      <c r="A15" s="355">
        <v>63</v>
      </c>
      <c r="B15" s="356"/>
      <c r="C15" s="20" t="s">
        <v>62</v>
      </c>
      <c r="D15" s="50">
        <v>0</v>
      </c>
      <c r="E15" s="36"/>
      <c r="F15" s="36"/>
      <c r="G15" s="39"/>
      <c r="H15" s="132"/>
      <c r="I15" s="33"/>
    </row>
    <row r="16" spans="1:9" s="34" customFormat="1" ht="10.5">
      <c r="A16" s="355">
        <v>64</v>
      </c>
      <c r="B16" s="356"/>
      <c r="C16" s="20" t="s">
        <v>63</v>
      </c>
      <c r="D16" s="50">
        <v>963.06</v>
      </c>
      <c r="E16" s="36"/>
      <c r="F16" s="36"/>
      <c r="G16" s="39"/>
      <c r="H16" s="132"/>
      <c r="I16" s="33"/>
    </row>
    <row r="17" spans="1:9" s="34" customFormat="1" ht="10.5">
      <c r="A17" s="355">
        <v>66</v>
      </c>
      <c r="B17" s="356"/>
      <c r="C17" s="20" t="s">
        <v>64</v>
      </c>
      <c r="D17" s="50">
        <v>0</v>
      </c>
      <c r="E17" s="36"/>
      <c r="F17" s="36"/>
      <c r="G17" s="39"/>
      <c r="H17" s="132"/>
      <c r="I17" s="33"/>
    </row>
    <row r="18" spans="1:9" s="34" customFormat="1" ht="10.5">
      <c r="A18" s="25"/>
      <c r="B18" s="20"/>
      <c r="C18" s="20" t="s">
        <v>52</v>
      </c>
      <c r="D18" s="36"/>
      <c r="E18" s="36"/>
      <c r="F18" s="36">
        <f>SUM(D12:D17)</f>
        <v>4526.62</v>
      </c>
      <c r="G18" s="39"/>
      <c r="H18" s="132"/>
      <c r="I18" s="33"/>
    </row>
    <row r="19" spans="1:9" s="34" customFormat="1" ht="10.5">
      <c r="A19" s="25"/>
      <c r="B19" s="20"/>
      <c r="C19" s="20"/>
      <c r="D19" s="36"/>
      <c r="E19" s="36"/>
      <c r="F19" s="36"/>
      <c r="G19" s="39"/>
      <c r="H19" s="132"/>
      <c r="I19" s="33"/>
    </row>
    <row r="20" spans="1:9" s="34" customFormat="1" ht="10.5">
      <c r="A20" s="355">
        <v>76</v>
      </c>
      <c r="B20" s="356"/>
      <c r="C20" s="20" t="s">
        <v>65</v>
      </c>
      <c r="D20" s="36"/>
      <c r="E20" s="36"/>
      <c r="F20" s="50">
        <v>0</v>
      </c>
      <c r="G20" s="39"/>
      <c r="H20" s="132"/>
      <c r="I20" s="33"/>
    </row>
    <row r="21" spans="1:9" s="34" customFormat="1" ht="10.5">
      <c r="A21" s="355">
        <v>65</v>
      </c>
      <c r="B21" s="356"/>
      <c r="C21" s="20" t="s">
        <v>66</v>
      </c>
      <c r="D21" s="36"/>
      <c r="E21" s="36"/>
      <c r="F21" s="50">
        <v>0</v>
      </c>
      <c r="G21" s="39"/>
      <c r="H21" s="132"/>
      <c r="I21" s="33"/>
    </row>
    <row r="22" spans="1:9" s="34" customFormat="1" ht="10.5">
      <c r="A22" s="25"/>
      <c r="B22" s="20"/>
      <c r="C22" s="20" t="s">
        <v>53</v>
      </c>
      <c r="D22" s="36"/>
      <c r="E22" s="36"/>
      <c r="F22" s="36">
        <f>F20-F21</f>
        <v>0</v>
      </c>
      <c r="G22" s="39"/>
      <c r="H22" s="132"/>
      <c r="I22" s="33"/>
    </row>
    <row r="23" spans="1:9" s="34" customFormat="1" ht="10.5">
      <c r="A23" s="25"/>
      <c r="B23" s="20"/>
      <c r="C23" s="20"/>
      <c r="D23" s="36"/>
      <c r="E23" s="36"/>
      <c r="F23" s="36"/>
      <c r="G23" s="39"/>
      <c r="H23" s="132"/>
      <c r="I23" s="33"/>
    </row>
    <row r="24" spans="1:9" s="34" customFormat="1" ht="10.5">
      <c r="A24" s="355">
        <v>81</v>
      </c>
      <c r="B24" s="356"/>
      <c r="C24" s="20" t="s">
        <v>67</v>
      </c>
      <c r="D24" s="36"/>
      <c r="E24" s="36"/>
      <c r="F24" s="50">
        <v>0</v>
      </c>
      <c r="G24" s="39"/>
      <c r="H24" s="132"/>
      <c r="I24" s="33"/>
    </row>
    <row r="25" spans="1:9" s="34" customFormat="1" ht="10.5">
      <c r="A25" s="355">
        <v>82</v>
      </c>
      <c r="B25" s="356"/>
      <c r="C25" s="20" t="s">
        <v>68</v>
      </c>
      <c r="D25" s="36"/>
      <c r="E25" s="36"/>
      <c r="F25" s="50">
        <v>0</v>
      </c>
      <c r="G25" s="39"/>
      <c r="H25" s="132"/>
      <c r="I25" s="33"/>
    </row>
    <row r="26" spans="1:9" s="34" customFormat="1" ht="10.5">
      <c r="A26" s="25"/>
      <c r="B26" s="20"/>
      <c r="C26" s="20"/>
      <c r="D26" s="36"/>
      <c r="E26" s="36"/>
      <c r="F26" s="36"/>
      <c r="G26" s="39"/>
      <c r="H26" s="132"/>
      <c r="I26" s="33"/>
    </row>
    <row r="27" spans="1:9" s="34" customFormat="1" ht="10.5">
      <c r="A27" s="25"/>
      <c r="B27" s="20"/>
      <c r="C27" s="20" t="s">
        <v>54</v>
      </c>
      <c r="D27" s="36"/>
      <c r="E27" s="36"/>
      <c r="F27" s="40">
        <f>F9+F10-F18+F22-F24-F25</f>
        <v>-4526.62</v>
      </c>
      <c r="G27" s="39"/>
      <c r="H27" s="132"/>
      <c r="I27" s="33"/>
    </row>
    <row r="28" spans="1:9">
      <c r="A28" s="25"/>
      <c r="B28" s="20"/>
      <c r="C28" s="20"/>
      <c r="D28" s="36"/>
      <c r="E28" s="36"/>
      <c r="F28" s="35"/>
      <c r="G28" s="26"/>
      <c r="H28" s="132"/>
      <c r="I28" s="20"/>
    </row>
    <row r="29" spans="1:9" ht="9.75" thickBot="1">
      <c r="A29" s="27"/>
      <c r="B29" s="28"/>
      <c r="C29" s="28"/>
      <c r="D29" s="51"/>
      <c r="E29" s="51"/>
      <c r="F29" s="51"/>
      <c r="G29" s="30"/>
      <c r="H29" s="132"/>
      <c r="I29" s="20"/>
    </row>
    <row r="30" spans="1:9">
      <c r="D30" s="35"/>
      <c r="E30" s="35"/>
      <c r="F30" s="35"/>
      <c r="H30" s="19"/>
    </row>
    <row r="31" spans="1:9">
      <c r="D31" s="35"/>
      <c r="E31" s="35"/>
      <c r="F31" s="35"/>
      <c r="H31" s="19"/>
    </row>
    <row r="32" spans="1:9">
      <c r="D32" s="35"/>
      <c r="E32" s="35"/>
      <c r="F32" s="35"/>
    </row>
    <row r="33" spans="4:6">
      <c r="D33" s="35"/>
      <c r="E33" s="35"/>
      <c r="F33" s="35"/>
    </row>
    <row r="34" spans="4:6">
      <c r="D34" s="35"/>
      <c r="E34" s="35"/>
      <c r="F34" s="35"/>
    </row>
    <row r="35" spans="4:6">
      <c r="D35" s="35"/>
      <c r="E35" s="35"/>
      <c r="F35" s="35"/>
    </row>
    <row r="36" spans="4:6">
      <c r="D36" s="35"/>
      <c r="E36" s="35"/>
      <c r="F36" s="35"/>
    </row>
  </sheetData>
  <mergeCells count="16">
    <mergeCell ref="A6:B6"/>
    <mergeCell ref="A7:B7"/>
    <mergeCell ref="A5:C5"/>
    <mergeCell ref="A8:B8"/>
    <mergeCell ref="A9:B9"/>
    <mergeCell ref="A10:B10"/>
    <mergeCell ref="A12:B12"/>
    <mergeCell ref="A13:B13"/>
    <mergeCell ref="A14:B14"/>
    <mergeCell ref="A15:B15"/>
    <mergeCell ref="A25:B25"/>
    <mergeCell ref="A16:B16"/>
    <mergeCell ref="A17:B17"/>
    <mergeCell ref="A20:B20"/>
    <mergeCell ref="A21:B21"/>
    <mergeCell ref="A24:B2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D64"/>
  <sheetViews>
    <sheetView zoomScale="130" zoomScaleNormal="130" workbookViewId="0">
      <selection sqref="A1:XFD1048576"/>
    </sheetView>
  </sheetViews>
  <sheetFormatPr defaultRowHeight="9"/>
  <cols>
    <col min="1" max="1" width="3.42578125" style="157" customWidth="1"/>
    <col min="2" max="2" width="4.42578125" style="157" customWidth="1"/>
    <col min="3" max="3" width="32" style="157" customWidth="1"/>
    <col min="4" max="4" width="8.85546875" style="152" bestFit="1" customWidth="1"/>
    <col min="5" max="5" width="0.85546875" style="152" customWidth="1"/>
    <col min="6" max="6" width="8.7109375" style="152" customWidth="1"/>
    <col min="7" max="7" width="0.7109375" style="152" customWidth="1"/>
    <col min="8" max="8" width="9.85546875" style="152" bestFit="1" customWidth="1"/>
    <col min="9" max="9" width="1" style="152" customWidth="1"/>
    <col min="10" max="10" width="8.85546875" style="152" bestFit="1" customWidth="1"/>
    <col min="11" max="11" width="0.85546875" style="152" customWidth="1"/>
    <col min="12" max="12" width="8.7109375" style="152" customWidth="1"/>
    <col min="13" max="13" width="0.7109375" style="152" customWidth="1"/>
    <col min="14" max="14" width="9.85546875" style="152" bestFit="1" customWidth="1"/>
    <col min="15" max="15" width="1" style="152" customWidth="1"/>
    <col min="16" max="16" width="1.5703125" style="157" customWidth="1"/>
    <col min="17" max="17" width="2" style="157" customWidth="1"/>
    <col min="18" max="18" width="4" style="157" customWidth="1"/>
    <col min="19" max="19" width="41.7109375" style="157" bestFit="1" customWidth="1"/>
    <col min="20" max="20" width="11.7109375" style="157" customWidth="1"/>
    <col min="21" max="21" width="0.7109375" style="157" customWidth="1"/>
    <col min="22" max="22" width="13.42578125" style="199" customWidth="1"/>
    <col min="23" max="23" width="1" style="152" customWidth="1"/>
    <col min="24" max="16384" width="9.140625" style="157"/>
  </cols>
  <sheetData>
    <row r="1" spans="1:24" ht="12.75">
      <c r="A1" s="153"/>
      <c r="B1" s="154"/>
      <c r="C1" s="361" t="s">
        <v>140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232"/>
      <c r="V1" s="155"/>
      <c r="W1" s="156"/>
    </row>
    <row r="2" spans="1:24" ht="12.75">
      <c r="A2" s="158"/>
      <c r="B2" s="159"/>
      <c r="C2" s="362" t="s">
        <v>91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233"/>
      <c r="V2" s="160"/>
      <c r="W2" s="161"/>
    </row>
    <row r="3" spans="1:24" ht="12.75">
      <c r="A3" s="158"/>
      <c r="B3" s="159"/>
      <c r="C3" s="362" t="s">
        <v>139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233"/>
      <c r="V3" s="160"/>
      <c r="W3" s="161"/>
    </row>
    <row r="4" spans="1:24" ht="12.75">
      <c r="A4" s="158"/>
      <c r="B4" s="159"/>
      <c r="C4" s="362" t="s">
        <v>92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233"/>
      <c r="V4" s="160"/>
      <c r="W4" s="161"/>
    </row>
    <row r="5" spans="1:24" ht="9.75" thickBot="1">
      <c r="A5" s="162"/>
      <c r="B5" s="163"/>
      <c r="C5" s="163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63"/>
      <c r="Q5" s="163"/>
      <c r="R5" s="163"/>
      <c r="S5" s="163"/>
      <c r="T5" s="163"/>
      <c r="U5" s="163"/>
      <c r="V5" s="164"/>
      <c r="W5" s="165"/>
    </row>
    <row r="6" spans="1:24" ht="10.5" customHeight="1">
      <c r="A6" s="166"/>
      <c r="B6" s="144"/>
      <c r="C6" s="144"/>
      <c r="D6" s="167"/>
      <c r="E6" s="167"/>
      <c r="F6" s="167"/>
      <c r="G6" s="167"/>
      <c r="H6" s="366"/>
      <c r="I6" s="366"/>
      <c r="J6" s="167"/>
      <c r="K6" s="167"/>
      <c r="L6" s="167"/>
      <c r="M6" s="167"/>
      <c r="N6" s="366"/>
      <c r="O6" s="366"/>
      <c r="P6" s="168"/>
      <c r="Q6" s="144"/>
      <c r="R6" s="169"/>
      <c r="S6" s="144"/>
      <c r="T6" s="250" t="s">
        <v>47</v>
      </c>
      <c r="U6" s="196"/>
      <c r="V6" s="250" t="s">
        <v>47</v>
      </c>
      <c r="W6" s="170"/>
      <c r="X6" s="159"/>
    </row>
    <row r="7" spans="1:24">
      <c r="A7" s="166"/>
      <c r="B7" s="144"/>
      <c r="C7" s="171" t="s">
        <v>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68"/>
      <c r="Q7" s="173"/>
      <c r="R7" s="174"/>
      <c r="S7" s="175" t="s">
        <v>1</v>
      </c>
      <c r="T7" s="251" t="s">
        <v>48</v>
      </c>
      <c r="U7" s="220"/>
      <c r="V7" s="251" t="s">
        <v>120</v>
      </c>
      <c r="W7" s="176"/>
      <c r="X7" s="159"/>
    </row>
    <row r="8" spans="1:24">
      <c r="A8" s="166"/>
      <c r="B8" s="144"/>
      <c r="C8" s="144"/>
      <c r="D8" s="172"/>
      <c r="E8" s="172"/>
      <c r="F8" s="367" t="s">
        <v>2</v>
      </c>
      <c r="G8" s="367"/>
      <c r="H8" s="368"/>
      <c r="I8" s="245"/>
      <c r="J8" s="246"/>
      <c r="K8" s="246"/>
      <c r="L8" s="367" t="s">
        <v>119</v>
      </c>
      <c r="M8" s="367"/>
      <c r="N8" s="368"/>
      <c r="O8" s="236"/>
      <c r="P8" s="168"/>
      <c r="Q8" s="173"/>
      <c r="R8" s="174"/>
      <c r="S8" s="159"/>
      <c r="T8" s="251" t="s">
        <v>3</v>
      </c>
      <c r="U8" s="252"/>
      <c r="V8" s="251" t="s">
        <v>3</v>
      </c>
      <c r="W8" s="161"/>
      <c r="X8" s="159"/>
    </row>
    <row r="9" spans="1:24">
      <c r="A9" s="166"/>
      <c r="B9" s="144"/>
      <c r="C9" s="144"/>
      <c r="D9" s="172"/>
      <c r="E9" s="172"/>
      <c r="F9" s="247" t="s">
        <v>3</v>
      </c>
      <c r="G9" s="247"/>
      <c r="H9" s="248" t="s">
        <v>136</v>
      </c>
      <c r="I9" s="249"/>
      <c r="J9" s="246"/>
      <c r="K9" s="246"/>
      <c r="L9" s="247" t="s">
        <v>3</v>
      </c>
      <c r="M9" s="247"/>
      <c r="N9" s="248" t="s">
        <v>118</v>
      </c>
      <c r="O9" s="179"/>
      <c r="P9" s="168"/>
      <c r="Q9" s="173"/>
      <c r="R9" s="174"/>
      <c r="S9" s="159"/>
      <c r="T9" s="253" t="s">
        <v>136</v>
      </c>
      <c r="U9" s="252"/>
      <c r="V9" s="253" t="s">
        <v>118</v>
      </c>
      <c r="W9" s="180"/>
      <c r="X9" s="159"/>
    </row>
    <row r="10" spans="1:24">
      <c r="A10" s="181"/>
      <c r="B10" s="85"/>
      <c r="C10" s="85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68"/>
      <c r="Q10" s="173"/>
      <c r="R10" s="183"/>
      <c r="S10" s="159"/>
      <c r="T10" s="159"/>
      <c r="U10" s="159"/>
      <c r="V10" s="184"/>
      <c r="W10" s="185"/>
      <c r="X10" s="159"/>
    </row>
    <row r="11" spans="1:24">
      <c r="A11" s="181"/>
      <c r="B11" s="85"/>
      <c r="C11" s="85"/>
      <c r="D11" s="186" t="s">
        <v>5</v>
      </c>
      <c r="E11" s="186"/>
      <c r="F11" s="182"/>
      <c r="G11" s="182"/>
      <c r="H11" s="186" t="s">
        <v>6</v>
      </c>
      <c r="I11" s="186"/>
      <c r="J11" s="186" t="s">
        <v>5</v>
      </c>
      <c r="K11" s="186"/>
      <c r="L11" s="182"/>
      <c r="M11" s="182"/>
      <c r="N11" s="186" t="s">
        <v>6</v>
      </c>
      <c r="O11" s="186"/>
      <c r="P11" s="168"/>
      <c r="Q11" s="173"/>
      <c r="R11" s="183"/>
      <c r="S11" s="85"/>
      <c r="T11" s="85"/>
      <c r="U11" s="85"/>
      <c r="V11" s="184"/>
      <c r="W11" s="187"/>
      <c r="X11" s="159"/>
    </row>
    <row r="12" spans="1:24">
      <c r="A12" s="181"/>
      <c r="B12" s="85"/>
      <c r="C12" s="85"/>
      <c r="D12" s="188" t="s">
        <v>7</v>
      </c>
      <c r="E12" s="186"/>
      <c r="F12" s="188" t="s">
        <v>8</v>
      </c>
      <c r="G12" s="186"/>
      <c r="H12" s="188" t="s">
        <v>5</v>
      </c>
      <c r="I12" s="186"/>
      <c r="J12" s="188" t="s">
        <v>7</v>
      </c>
      <c r="K12" s="186"/>
      <c r="L12" s="188" t="s">
        <v>8</v>
      </c>
      <c r="M12" s="186"/>
      <c r="N12" s="188" t="s">
        <v>5</v>
      </c>
      <c r="O12" s="186"/>
      <c r="P12" s="189"/>
      <c r="Q12" s="83"/>
      <c r="R12" s="190"/>
      <c r="S12" s="85"/>
      <c r="T12" s="85"/>
      <c r="U12" s="85"/>
      <c r="V12" s="191"/>
      <c r="W12" s="192"/>
      <c r="X12" s="159"/>
    </row>
    <row r="13" spans="1:24">
      <c r="A13" s="90" t="s">
        <v>9</v>
      </c>
      <c r="B13" s="364" t="s">
        <v>10</v>
      </c>
      <c r="C13" s="364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89"/>
      <c r="Q13" s="83" t="s">
        <v>4</v>
      </c>
      <c r="R13" s="369" t="s">
        <v>11</v>
      </c>
      <c r="S13" s="365"/>
      <c r="T13" s="235"/>
      <c r="U13" s="235"/>
      <c r="V13" s="182"/>
      <c r="W13" s="176"/>
      <c r="X13" s="159"/>
    </row>
    <row r="14" spans="1:24">
      <c r="A14" s="181"/>
      <c r="B14" s="144" t="s">
        <v>12</v>
      </c>
      <c r="C14" s="144" t="s">
        <v>13</v>
      </c>
      <c r="D14" s="137">
        <f>J14</f>
        <v>1434.39</v>
      </c>
      <c r="E14" s="138"/>
      <c r="F14" s="137">
        <v>286.88</v>
      </c>
      <c r="G14" s="138"/>
      <c r="H14" s="139">
        <f>D14-F14</f>
        <v>1147.5100000000002</v>
      </c>
      <c r="I14" s="139"/>
      <c r="J14" s="137">
        <v>1434.39</v>
      </c>
      <c r="K14" s="138"/>
      <c r="L14" s="137">
        <v>286.88</v>
      </c>
      <c r="M14" s="138"/>
      <c r="N14" s="139">
        <f>J14-L14</f>
        <v>1147.5100000000002</v>
      </c>
      <c r="O14" s="139"/>
      <c r="P14" s="193"/>
      <c r="Q14" s="85"/>
      <c r="R14" s="84" t="s">
        <v>14</v>
      </c>
      <c r="S14" s="85" t="s">
        <v>93</v>
      </c>
      <c r="T14" s="85"/>
      <c r="U14" s="85"/>
      <c r="V14" s="182"/>
      <c r="W14" s="176"/>
      <c r="X14" s="159"/>
    </row>
    <row r="15" spans="1:24" ht="9.75" thickBot="1">
      <c r="A15" s="181"/>
      <c r="B15" s="144"/>
      <c r="C15" s="144"/>
      <c r="D15" s="140">
        <f>SUM(D14:D14)</f>
        <v>1434.39</v>
      </c>
      <c r="E15" s="139"/>
      <c r="F15" s="140">
        <f>SUM(F14:F14)</f>
        <v>286.88</v>
      </c>
      <c r="G15" s="139"/>
      <c r="H15" s="140">
        <f>SUM(H14:H14)</f>
        <v>1147.5100000000002</v>
      </c>
      <c r="I15" s="139"/>
      <c r="J15" s="140">
        <f>SUM(J14:J14)</f>
        <v>1434.39</v>
      </c>
      <c r="K15" s="139"/>
      <c r="L15" s="140">
        <f>SUM(L14:L14)</f>
        <v>286.88</v>
      </c>
      <c r="M15" s="139"/>
      <c r="N15" s="140">
        <f>SUM(N14:N14)</f>
        <v>1147.5100000000002</v>
      </c>
      <c r="O15" s="139"/>
      <c r="P15" s="168"/>
      <c r="Q15" s="83"/>
      <c r="R15" s="183" t="s">
        <v>12</v>
      </c>
      <c r="S15" s="144" t="s">
        <v>15</v>
      </c>
      <c r="T15" s="137">
        <v>60000</v>
      </c>
      <c r="U15" s="144"/>
      <c r="V15" s="137">
        <v>60000</v>
      </c>
      <c r="W15" s="194"/>
      <c r="X15" s="159"/>
    </row>
    <row r="16" spans="1:24" ht="10.5" thickTop="1" thickBot="1">
      <c r="A16" s="90" t="s">
        <v>18</v>
      </c>
      <c r="B16" s="364" t="s">
        <v>19</v>
      </c>
      <c r="C16" s="36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168"/>
      <c r="Q16" s="83"/>
      <c r="R16" s="183"/>
      <c r="S16" s="144"/>
      <c r="T16" s="140">
        <f>SUM(T15:T15)</f>
        <v>60000</v>
      </c>
      <c r="U16" s="144"/>
      <c r="V16" s="140">
        <f>SUM(V15:V15)</f>
        <v>60000</v>
      </c>
      <c r="W16" s="195"/>
      <c r="X16" s="159"/>
    </row>
    <row r="17" spans="1:25" ht="9.75" thickTop="1">
      <c r="A17" s="90"/>
      <c r="B17" s="85" t="s">
        <v>14</v>
      </c>
      <c r="C17" s="85" t="s">
        <v>21</v>
      </c>
      <c r="D17" s="52"/>
      <c r="E17" s="31"/>
      <c r="F17" s="31"/>
      <c r="G17" s="31"/>
      <c r="H17" s="52"/>
      <c r="I17" s="52"/>
      <c r="J17" s="31"/>
      <c r="K17" s="31"/>
      <c r="L17" s="31"/>
      <c r="M17" s="31"/>
      <c r="N17" s="52"/>
      <c r="O17" s="52"/>
      <c r="P17" s="168"/>
      <c r="Q17" s="83"/>
      <c r="R17" s="183"/>
      <c r="S17" s="144"/>
      <c r="T17" s="139"/>
      <c r="U17" s="144"/>
      <c r="V17" s="139"/>
      <c r="W17" s="195"/>
      <c r="X17" s="159"/>
    </row>
    <row r="18" spans="1:25">
      <c r="A18" s="90"/>
      <c r="B18" s="144" t="s">
        <v>12</v>
      </c>
      <c r="C18" s="144" t="s">
        <v>22</v>
      </c>
      <c r="D18" s="137">
        <v>14000</v>
      </c>
      <c r="E18" s="138"/>
      <c r="F18" s="137">
        <v>2800</v>
      </c>
      <c r="G18" s="138"/>
      <c r="H18" s="139">
        <f>D18-F18</f>
        <v>11200</v>
      </c>
      <c r="I18" s="139"/>
      <c r="J18" s="137">
        <v>14000</v>
      </c>
      <c r="K18" s="138"/>
      <c r="L18" s="137">
        <v>2800</v>
      </c>
      <c r="M18" s="138"/>
      <c r="N18" s="139">
        <f>J18-L18</f>
        <v>11200</v>
      </c>
      <c r="O18" s="139"/>
      <c r="P18" s="168"/>
      <c r="Q18" s="83"/>
      <c r="R18" s="84" t="s">
        <v>23</v>
      </c>
      <c r="S18" s="85" t="s">
        <v>24</v>
      </c>
      <c r="T18" s="31"/>
      <c r="U18" s="85"/>
      <c r="V18" s="31"/>
      <c r="W18" s="195"/>
      <c r="X18" s="159"/>
    </row>
    <row r="19" spans="1:25" ht="9.75" thickBot="1">
      <c r="A19" s="181"/>
      <c r="B19" s="144"/>
      <c r="C19" s="144"/>
      <c r="D19" s="140">
        <f>SUM(D18:D18)</f>
        <v>14000</v>
      </c>
      <c r="E19" s="139"/>
      <c r="F19" s="140">
        <f>SUM(F18:F18)</f>
        <v>2800</v>
      </c>
      <c r="G19" s="139"/>
      <c r="H19" s="140">
        <f>SUM(H18:H18)</f>
        <v>11200</v>
      </c>
      <c r="I19" s="139"/>
      <c r="J19" s="140">
        <f>SUM(J18:J18)</f>
        <v>14000</v>
      </c>
      <c r="K19" s="139"/>
      <c r="L19" s="140">
        <f>SUM(L18:L18)</f>
        <v>2800</v>
      </c>
      <c r="M19" s="139"/>
      <c r="N19" s="140">
        <f>SUM(N18:N18)</f>
        <v>11200</v>
      </c>
      <c r="O19" s="139"/>
      <c r="P19" s="168"/>
      <c r="Q19" s="83"/>
      <c r="R19" s="183" t="s">
        <v>17</v>
      </c>
      <c r="S19" s="144" t="s">
        <v>25</v>
      </c>
      <c r="T19" s="137">
        <v>49991.3</v>
      </c>
      <c r="U19" s="144"/>
      <c r="V19" s="137">
        <v>49991.3</v>
      </c>
      <c r="W19" s="194"/>
      <c r="X19" s="159"/>
    </row>
    <row r="20" spans="1:25" ht="10.5" thickTop="1" thickBot="1">
      <c r="A20" s="181"/>
      <c r="B20" s="144"/>
      <c r="C20" s="144"/>
      <c r="D20" s="31"/>
      <c r="E20" s="31"/>
      <c r="F20" s="31"/>
      <c r="G20" s="31"/>
      <c r="H20" s="52"/>
      <c r="I20" s="52"/>
      <c r="J20" s="31"/>
      <c r="K20" s="31"/>
      <c r="L20" s="31"/>
      <c r="M20" s="31"/>
      <c r="N20" s="52"/>
      <c r="O20" s="52"/>
      <c r="P20" s="193"/>
      <c r="Q20" s="83"/>
      <c r="R20" s="183"/>
      <c r="S20" s="144"/>
      <c r="T20" s="140">
        <f>+T19</f>
        <v>49991.3</v>
      </c>
      <c r="U20" s="144"/>
      <c r="V20" s="140">
        <f>+V19</f>
        <v>49991.3</v>
      </c>
      <c r="W20" s="195"/>
      <c r="X20" s="159"/>
    </row>
    <row r="21" spans="1:25" ht="9.75" thickTop="1">
      <c r="A21" s="181"/>
      <c r="B21" s="85" t="s">
        <v>20</v>
      </c>
      <c r="C21" s="85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193"/>
      <c r="Q21" s="83"/>
      <c r="R21" s="84" t="s">
        <v>30</v>
      </c>
      <c r="S21" s="85" t="s">
        <v>31</v>
      </c>
      <c r="T21" s="31"/>
      <c r="U21" s="85"/>
      <c r="V21" s="31"/>
      <c r="W21" s="86"/>
      <c r="X21" s="159"/>
    </row>
    <row r="22" spans="1:25">
      <c r="A22" s="181"/>
      <c r="B22" s="144" t="s">
        <v>12</v>
      </c>
      <c r="C22" s="144" t="s">
        <v>27</v>
      </c>
      <c r="D22" s="137">
        <v>49991.3</v>
      </c>
      <c r="E22" s="138"/>
      <c r="F22" s="31">
        <v>0</v>
      </c>
      <c r="G22" s="31"/>
      <c r="H22" s="137">
        <f>D22-F22</f>
        <v>49991.3</v>
      </c>
      <c r="I22" s="138"/>
      <c r="J22" s="137">
        <v>49991.3</v>
      </c>
      <c r="K22" s="138"/>
      <c r="L22" s="31"/>
      <c r="M22" s="31"/>
      <c r="N22" s="137">
        <v>49991.3</v>
      </c>
      <c r="O22" s="138"/>
      <c r="P22" s="193"/>
      <c r="Q22" s="83"/>
      <c r="R22" s="183" t="s">
        <v>38</v>
      </c>
      <c r="S22" s="144" t="s">
        <v>33</v>
      </c>
      <c r="T22" s="145">
        <f>-53741.87-11999.01</f>
        <v>-65740.88</v>
      </c>
      <c r="U22" s="144"/>
      <c r="V22" s="145">
        <v>-53741.87</v>
      </c>
      <c r="W22" s="194"/>
      <c r="X22" s="159"/>
      <c r="Y22" s="212"/>
    </row>
    <row r="23" spans="1:25">
      <c r="A23" s="181"/>
      <c r="B23" s="144" t="s">
        <v>16</v>
      </c>
      <c r="C23" s="144" t="s">
        <v>28</v>
      </c>
      <c r="D23" s="137">
        <v>16290</v>
      </c>
      <c r="E23" s="138"/>
      <c r="F23" s="137">
        <v>0</v>
      </c>
      <c r="G23" s="138"/>
      <c r="H23" s="141">
        <f>D23-F23</f>
        <v>16290</v>
      </c>
      <c r="I23" s="139"/>
      <c r="J23" s="137">
        <v>16290</v>
      </c>
      <c r="K23" s="138"/>
      <c r="L23" s="137">
        <v>0</v>
      </c>
      <c r="M23" s="138"/>
      <c r="N23" s="141">
        <f>J23-L23</f>
        <v>16290</v>
      </c>
      <c r="O23" s="139"/>
      <c r="P23" s="193"/>
      <c r="Q23" s="83"/>
      <c r="R23" s="183"/>
      <c r="S23" s="196" t="s">
        <v>49</v>
      </c>
      <c r="T23" s="137">
        <f>+T22</f>
        <v>-65740.88</v>
      </c>
      <c r="U23" s="196"/>
      <c r="V23" s="137">
        <f>+V22</f>
        <v>-53741.87</v>
      </c>
      <c r="W23" s="194"/>
      <c r="X23" s="159"/>
    </row>
    <row r="24" spans="1:25" ht="9.75" thickBot="1">
      <c r="A24" s="181"/>
      <c r="B24" s="144"/>
      <c r="C24" s="144"/>
      <c r="D24" s="140">
        <f>SUM(D22:D23)</f>
        <v>66281.3</v>
      </c>
      <c r="E24" s="139"/>
      <c r="F24" s="140">
        <f>SUM(F22:F23)</f>
        <v>0</v>
      </c>
      <c r="G24" s="139"/>
      <c r="H24" s="140">
        <f>SUM(H22:H23)</f>
        <v>66281.3</v>
      </c>
      <c r="I24" s="139"/>
      <c r="J24" s="140">
        <f>SUM(J22:J23)</f>
        <v>66281.3</v>
      </c>
      <c r="K24" s="139"/>
      <c r="L24" s="140">
        <f>SUM(L22:L23)</f>
        <v>0</v>
      </c>
      <c r="M24" s="139"/>
      <c r="N24" s="140">
        <f>SUM(N22:N23)</f>
        <v>66281.3</v>
      </c>
      <c r="O24" s="139"/>
      <c r="P24" s="193"/>
      <c r="Q24" s="83"/>
      <c r="R24" s="183"/>
      <c r="S24" s="144"/>
      <c r="T24" s="140"/>
      <c r="U24" s="144"/>
      <c r="V24" s="140"/>
      <c r="W24" s="195"/>
      <c r="X24" s="159"/>
    </row>
    <row r="25" spans="1:25" ht="10.5" thickTop="1" thickBot="1">
      <c r="A25" s="181"/>
      <c r="B25" s="144"/>
      <c r="C25" s="144" t="s">
        <v>32</v>
      </c>
      <c r="D25" s="139">
        <f>D19+D24</f>
        <v>80281.3</v>
      </c>
      <c r="E25" s="139"/>
      <c r="F25" s="139">
        <f>F19+F24</f>
        <v>2800</v>
      </c>
      <c r="G25" s="139"/>
      <c r="H25" s="139">
        <f>H19+H24</f>
        <v>77481.3</v>
      </c>
      <c r="I25" s="139"/>
      <c r="J25" s="139">
        <f>J19+J24</f>
        <v>80281.3</v>
      </c>
      <c r="K25" s="139"/>
      <c r="L25" s="139">
        <f>L19+L24</f>
        <v>2800</v>
      </c>
      <c r="M25" s="139"/>
      <c r="N25" s="139">
        <f>N19+N24</f>
        <v>77481.3</v>
      </c>
      <c r="O25" s="139"/>
      <c r="P25" s="193"/>
      <c r="Q25" s="83"/>
      <c r="R25" s="183"/>
      <c r="S25" s="85" t="s">
        <v>76</v>
      </c>
      <c r="T25" s="146">
        <f>T16+T20+T23</f>
        <v>44250.42</v>
      </c>
      <c r="U25" s="85"/>
      <c r="V25" s="146">
        <f>V16+V20+V23</f>
        <v>56249.43</v>
      </c>
      <c r="W25" s="195"/>
      <c r="X25" s="159"/>
    </row>
    <row r="26" spans="1:25" ht="9.75" customHeight="1" thickTop="1" thickBot="1">
      <c r="A26" s="181"/>
      <c r="B26" s="144"/>
      <c r="C26" s="144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93"/>
      <c r="Q26" s="83"/>
      <c r="R26" s="183"/>
      <c r="S26" s="85"/>
      <c r="T26" s="52"/>
      <c r="U26" s="85"/>
      <c r="V26" s="52"/>
      <c r="W26" s="197"/>
      <c r="X26" s="159"/>
    </row>
    <row r="27" spans="1:25" ht="9.75" thickTop="1">
      <c r="A27" s="181"/>
      <c r="B27" s="144"/>
      <c r="C27" s="144"/>
      <c r="D27" s="31"/>
      <c r="E27" s="31"/>
      <c r="F27" s="31"/>
      <c r="G27" s="31"/>
      <c r="H27" s="142"/>
      <c r="I27" s="139"/>
      <c r="J27" s="31"/>
      <c r="K27" s="31"/>
      <c r="L27" s="31"/>
      <c r="M27" s="31"/>
      <c r="N27" s="142"/>
      <c r="O27" s="139"/>
      <c r="P27" s="193"/>
      <c r="Q27" s="83"/>
      <c r="R27" s="83" t="s">
        <v>18</v>
      </c>
      <c r="S27" s="198" t="s">
        <v>36</v>
      </c>
      <c r="T27" s="235"/>
      <c r="U27" s="198"/>
      <c r="V27" s="235"/>
      <c r="W27" s="197"/>
      <c r="X27" s="159"/>
    </row>
    <row r="28" spans="1:25" ht="9.75" thickBot="1">
      <c r="A28" s="181"/>
      <c r="B28" s="144"/>
      <c r="C28" s="85" t="s">
        <v>71</v>
      </c>
      <c r="D28" s="52"/>
      <c r="E28" s="52"/>
      <c r="F28" s="52"/>
      <c r="G28" s="52"/>
      <c r="H28" s="143">
        <f>H24+H19</f>
        <v>77481.3</v>
      </c>
      <c r="I28" s="139"/>
      <c r="J28" s="52"/>
      <c r="K28" s="52"/>
      <c r="L28" s="52"/>
      <c r="M28" s="52"/>
      <c r="N28" s="143">
        <f>N24+N19</f>
        <v>77481.3</v>
      </c>
      <c r="O28" s="139"/>
      <c r="P28" s="193"/>
      <c r="Q28" s="83"/>
      <c r="R28" s="84" t="s">
        <v>14</v>
      </c>
      <c r="S28" s="85" t="s">
        <v>121</v>
      </c>
      <c r="T28" s="31"/>
      <c r="U28" s="85"/>
      <c r="V28" s="31"/>
      <c r="W28" s="195"/>
      <c r="X28" s="159"/>
    </row>
    <row r="29" spans="1:25" ht="9.75" thickTop="1">
      <c r="A29" s="90" t="s">
        <v>34</v>
      </c>
      <c r="B29" s="364" t="s">
        <v>35</v>
      </c>
      <c r="C29" s="36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93"/>
      <c r="Q29" s="83"/>
      <c r="R29" s="183"/>
      <c r="S29" s="144" t="s">
        <v>122</v>
      </c>
      <c r="T29" s="145">
        <f>51274.74+495.67</f>
        <v>51770.409999999996</v>
      </c>
      <c r="U29" s="144"/>
      <c r="V29" s="145">
        <f>53003.89+495.67</f>
        <v>53499.56</v>
      </c>
      <c r="W29" s="86"/>
      <c r="X29" s="159"/>
    </row>
    <row r="30" spans="1:25">
      <c r="A30" s="90"/>
      <c r="B30" s="234"/>
      <c r="C30" s="235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193"/>
      <c r="Q30" s="144"/>
      <c r="R30" s="183"/>
      <c r="S30" s="144"/>
      <c r="T30" s="31"/>
      <c r="U30" s="144"/>
      <c r="V30" s="31"/>
      <c r="W30" s="194"/>
      <c r="X30" s="159"/>
    </row>
    <row r="31" spans="1:25" ht="9" customHeight="1">
      <c r="A31" s="90"/>
      <c r="B31" s="85" t="s">
        <v>20</v>
      </c>
      <c r="C31" s="85" t="s">
        <v>37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193"/>
      <c r="Q31" s="83"/>
      <c r="R31" s="84" t="s">
        <v>20</v>
      </c>
      <c r="S31" s="85" t="s">
        <v>39</v>
      </c>
      <c r="T31" s="31"/>
      <c r="U31" s="85"/>
      <c r="V31" s="31"/>
      <c r="W31" s="86"/>
      <c r="X31" s="159"/>
    </row>
    <row r="32" spans="1:25">
      <c r="A32" s="90"/>
      <c r="B32" s="144" t="s">
        <v>29</v>
      </c>
      <c r="C32" s="144" t="s">
        <v>40</v>
      </c>
      <c r="D32" s="31"/>
      <c r="E32" s="31"/>
      <c r="F32" s="31"/>
      <c r="G32" s="31"/>
      <c r="H32" s="137">
        <v>5390</v>
      </c>
      <c r="I32" s="138"/>
      <c r="J32" s="31"/>
      <c r="K32" s="31"/>
      <c r="L32" s="31"/>
      <c r="M32" s="31"/>
      <c r="N32" s="137">
        <v>22337.74</v>
      </c>
      <c r="O32" s="138"/>
      <c r="P32" s="193"/>
      <c r="Q32" s="83"/>
      <c r="R32" s="183" t="s">
        <v>123</v>
      </c>
      <c r="S32" s="144" t="s">
        <v>124</v>
      </c>
      <c r="T32" s="212">
        <f>2527.56+6598.69+32.76</f>
        <v>9159.01</v>
      </c>
      <c r="V32" s="212">
        <v>9159.01</v>
      </c>
      <c r="W32" s="86"/>
      <c r="X32" s="159"/>
    </row>
    <row r="33" spans="1:264">
      <c r="A33" s="166"/>
      <c r="B33" s="144" t="s">
        <v>41</v>
      </c>
      <c r="C33" s="144" t="s">
        <v>43</v>
      </c>
      <c r="D33" s="144"/>
      <c r="E33" s="144"/>
      <c r="F33" s="144"/>
      <c r="G33" s="144"/>
      <c r="H33" s="137">
        <f>9111.73+12985.52</f>
        <v>22097.25</v>
      </c>
      <c r="I33" s="144"/>
      <c r="J33" s="144"/>
      <c r="K33" s="144"/>
      <c r="L33" s="144"/>
      <c r="M33" s="144"/>
      <c r="N33" s="137">
        <f>5390+12985.52</f>
        <v>18375.52</v>
      </c>
      <c r="O33" s="144"/>
      <c r="P33" s="193"/>
      <c r="Q33" s="83"/>
      <c r="R33" s="183" t="s">
        <v>125</v>
      </c>
      <c r="S33" s="144" t="s">
        <v>126</v>
      </c>
      <c r="T33" s="157">
        <v>62.53</v>
      </c>
      <c r="V33" s="157">
        <v>539.14</v>
      </c>
      <c r="W33" s="86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  <c r="IW33" s="200"/>
      <c r="IX33" s="200"/>
      <c r="IY33" s="200"/>
      <c r="IZ33" s="200"/>
      <c r="JA33" s="200"/>
      <c r="JB33" s="200"/>
      <c r="JC33" s="200"/>
      <c r="JD33" s="200"/>
    </row>
    <row r="34" spans="1:264" ht="9.75" thickBot="1">
      <c r="A34" s="90"/>
      <c r="B34" s="144"/>
      <c r="C34" s="144"/>
      <c r="D34" s="31"/>
      <c r="E34" s="31"/>
      <c r="F34" s="31"/>
      <c r="G34" s="31"/>
      <c r="H34" s="140">
        <f>SUM(H32:H33)</f>
        <v>27487.25</v>
      </c>
      <c r="I34" s="139"/>
      <c r="J34" s="31"/>
      <c r="K34" s="31"/>
      <c r="L34" s="31"/>
      <c r="M34" s="31"/>
      <c r="N34" s="140">
        <f>SUM(N32:N33)</f>
        <v>40713.26</v>
      </c>
      <c r="O34" s="139"/>
      <c r="P34" s="193"/>
      <c r="Q34" s="83"/>
      <c r="R34" s="183" t="s">
        <v>41</v>
      </c>
      <c r="S34" s="144" t="s">
        <v>42</v>
      </c>
      <c r="T34" s="145">
        <v>978.76</v>
      </c>
      <c r="U34" s="144"/>
      <c r="V34" s="145">
        <v>0</v>
      </c>
      <c r="W34" s="86"/>
      <c r="X34" s="159"/>
    </row>
    <row r="35" spans="1:264" ht="9.75" thickTop="1">
      <c r="A35" s="90"/>
      <c r="B35" s="85" t="s">
        <v>44</v>
      </c>
      <c r="C35" s="85" t="s">
        <v>45</v>
      </c>
      <c r="D35" s="31"/>
      <c r="E35" s="31"/>
      <c r="F35" s="52"/>
      <c r="G35" s="52"/>
      <c r="H35" s="52"/>
      <c r="I35" s="52"/>
      <c r="J35" s="31"/>
      <c r="K35" s="31"/>
      <c r="L35" s="52"/>
      <c r="M35" s="52"/>
      <c r="N35" s="52"/>
      <c r="O35" s="52"/>
      <c r="P35" s="193"/>
      <c r="Q35" s="83"/>
      <c r="R35" s="183"/>
      <c r="S35" s="144"/>
      <c r="T35" s="31">
        <f>SUM(T32:T34)</f>
        <v>10200.300000000001</v>
      </c>
      <c r="U35" s="144"/>
      <c r="V35" s="31">
        <f>SUM(V32:V34)</f>
        <v>9698.15</v>
      </c>
      <c r="W35" s="86"/>
      <c r="X35" s="159"/>
    </row>
    <row r="36" spans="1:264" ht="9.75" thickBot="1">
      <c r="A36" s="90"/>
      <c r="B36" s="144" t="s">
        <v>12</v>
      </c>
      <c r="C36" s="144" t="s">
        <v>46</v>
      </c>
      <c r="D36" s="31"/>
      <c r="E36" s="31"/>
      <c r="F36" s="31"/>
      <c r="G36" s="31"/>
      <c r="H36" s="145">
        <v>105.07</v>
      </c>
      <c r="I36" s="138"/>
      <c r="J36" s="31"/>
      <c r="K36" s="31"/>
      <c r="L36" s="31"/>
      <c r="M36" s="31"/>
      <c r="N36" s="145">
        <v>105.07</v>
      </c>
      <c r="O36" s="138"/>
      <c r="P36" s="193"/>
      <c r="Q36" s="83"/>
      <c r="R36" s="183"/>
      <c r="S36" s="85" t="s">
        <v>74</v>
      </c>
      <c r="T36" s="140">
        <f>T35+T29</f>
        <v>61970.71</v>
      </c>
      <c r="U36" s="85"/>
      <c r="V36" s="140">
        <f>V35+V29</f>
        <v>63197.71</v>
      </c>
      <c r="W36" s="86"/>
      <c r="X36" s="159"/>
    </row>
    <row r="37" spans="1:264" ht="10.5" thickTop="1" thickBot="1">
      <c r="A37" s="90"/>
      <c r="B37" s="144"/>
      <c r="C37" s="85"/>
      <c r="D37" s="31"/>
      <c r="E37" s="31"/>
      <c r="F37" s="31"/>
      <c r="G37" s="31"/>
      <c r="H37" s="146">
        <f>SUM(H36:H36)</f>
        <v>105.07</v>
      </c>
      <c r="I37" s="139"/>
      <c r="J37" s="31"/>
      <c r="K37" s="31"/>
      <c r="L37" s="31"/>
      <c r="M37" s="31"/>
      <c r="N37" s="146">
        <f>SUM(N36:N36)</f>
        <v>105.07</v>
      </c>
      <c r="O37" s="139"/>
      <c r="P37" s="193"/>
      <c r="Q37" s="83"/>
      <c r="R37" s="183"/>
      <c r="S37" s="85"/>
      <c r="T37" s="141"/>
      <c r="U37" s="85"/>
      <c r="V37" s="141"/>
      <c r="W37" s="86"/>
      <c r="X37" s="159"/>
    </row>
    <row r="38" spans="1:264" ht="9.75" thickTop="1">
      <c r="A38" s="90"/>
      <c r="B38" s="144"/>
      <c r="C38" s="85"/>
      <c r="D38" s="31"/>
      <c r="E38" s="31"/>
      <c r="F38" s="31"/>
      <c r="G38" s="31"/>
      <c r="H38" s="141"/>
      <c r="I38" s="139"/>
      <c r="J38" s="31"/>
      <c r="K38" s="31"/>
      <c r="L38" s="31"/>
      <c r="M38" s="31"/>
      <c r="N38" s="141"/>
      <c r="O38" s="139"/>
      <c r="P38" s="193"/>
      <c r="Q38" s="83"/>
      <c r="R38" s="183"/>
      <c r="S38" s="85"/>
      <c r="T38" s="141"/>
      <c r="U38" s="85"/>
      <c r="V38" s="141"/>
      <c r="W38" s="86"/>
      <c r="X38" s="159"/>
    </row>
    <row r="39" spans="1:264" ht="9.75" thickBot="1">
      <c r="A39" s="90"/>
      <c r="B39" s="144"/>
      <c r="C39" s="85" t="s">
        <v>72</v>
      </c>
      <c r="D39" s="31"/>
      <c r="E39" s="31"/>
      <c r="F39" s="31"/>
      <c r="G39" s="31"/>
      <c r="H39" s="146">
        <f>H34+H37</f>
        <v>27592.32</v>
      </c>
      <c r="I39" s="139"/>
      <c r="J39" s="31"/>
      <c r="K39" s="31"/>
      <c r="L39" s="31"/>
      <c r="M39" s="31"/>
      <c r="N39" s="146">
        <f>N34+N37</f>
        <v>40818.33</v>
      </c>
      <c r="O39" s="139"/>
      <c r="P39" s="193"/>
      <c r="Q39" s="83"/>
      <c r="R39" s="183"/>
      <c r="S39" s="144"/>
      <c r="T39" s="31"/>
      <c r="U39" s="144"/>
      <c r="V39" s="31"/>
      <c r="W39" s="86"/>
      <c r="X39" s="159"/>
    </row>
    <row r="40" spans="1:264" ht="9.75" thickTop="1">
      <c r="A40" s="90"/>
      <c r="B40" s="144"/>
      <c r="C40" s="85"/>
      <c r="D40" s="31"/>
      <c r="E40" s="31"/>
      <c r="F40" s="31"/>
      <c r="G40" s="31"/>
      <c r="H40" s="141"/>
      <c r="I40" s="139"/>
      <c r="J40" s="31"/>
      <c r="K40" s="31"/>
      <c r="L40" s="31"/>
      <c r="M40" s="31"/>
      <c r="N40" s="141"/>
      <c r="O40" s="139"/>
      <c r="P40" s="193"/>
      <c r="Q40" s="83"/>
      <c r="R40" s="183"/>
      <c r="S40" s="144"/>
      <c r="T40" s="31"/>
      <c r="U40" s="144"/>
      <c r="V40" s="31"/>
      <c r="W40" s="86"/>
      <c r="X40" s="159"/>
    </row>
    <row r="41" spans="1:264" ht="9" customHeight="1">
      <c r="A41" s="90"/>
      <c r="B41" s="144"/>
      <c r="C41" s="144"/>
      <c r="D41" s="31"/>
      <c r="E41" s="31"/>
      <c r="F41" s="31"/>
      <c r="G41" s="31"/>
      <c r="H41" s="147"/>
      <c r="I41" s="31"/>
      <c r="J41" s="31"/>
      <c r="K41" s="31"/>
      <c r="L41" s="31"/>
      <c r="M41" s="31"/>
      <c r="N41" s="147"/>
      <c r="O41" s="31"/>
      <c r="P41" s="193"/>
      <c r="Q41" s="83"/>
      <c r="R41" s="183"/>
      <c r="S41" s="144"/>
      <c r="T41" s="31"/>
      <c r="U41" s="144"/>
      <c r="V41" s="31"/>
      <c r="W41" s="86"/>
      <c r="X41" s="159"/>
    </row>
    <row r="42" spans="1:264" ht="9.75" thickBot="1">
      <c r="A42" s="90"/>
      <c r="B42" s="144"/>
      <c r="C42" s="85" t="s">
        <v>73</v>
      </c>
      <c r="D42" s="52"/>
      <c r="E42" s="52"/>
      <c r="F42" s="52"/>
      <c r="G42" s="52"/>
      <c r="H42" s="148">
        <f>H15+H28+H39</f>
        <v>106221.13</v>
      </c>
      <c r="I42" s="139"/>
      <c r="J42" s="52"/>
      <c r="K42" s="52"/>
      <c r="L42" s="52"/>
      <c r="M42" s="52"/>
      <c r="N42" s="148">
        <f>N15+N28+N39</f>
        <v>119447.14</v>
      </c>
      <c r="O42" s="139"/>
      <c r="P42" s="168"/>
      <c r="Q42" s="83"/>
      <c r="R42" s="183"/>
      <c r="S42" s="85" t="s">
        <v>75</v>
      </c>
      <c r="T42" s="201">
        <f>T25+T36</f>
        <v>106221.13</v>
      </c>
      <c r="U42" s="85"/>
      <c r="V42" s="201">
        <f>V25+V36</f>
        <v>119447.14</v>
      </c>
      <c r="W42" s="86"/>
      <c r="X42" s="159"/>
    </row>
    <row r="43" spans="1:264" ht="10.5" thickTop="1" thickBot="1">
      <c r="A43" s="90"/>
      <c r="B43" s="144"/>
      <c r="C43" s="14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02"/>
      <c r="Q43" s="203"/>
      <c r="R43" s="204"/>
      <c r="S43" s="163"/>
      <c r="T43" s="163"/>
      <c r="U43" s="163"/>
      <c r="V43" s="205"/>
      <c r="W43" s="206"/>
      <c r="X43" s="159"/>
    </row>
    <row r="44" spans="1:264" ht="11.25">
      <c r="A44" s="153"/>
      <c r="B44" s="207"/>
      <c r="C44" s="222" t="s">
        <v>96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6"/>
      <c r="P44" s="154"/>
      <c r="Q44" s="154"/>
      <c r="R44" s="154"/>
      <c r="S44" s="154"/>
      <c r="T44" s="154"/>
      <c r="U44" s="154"/>
      <c r="V44" s="155"/>
      <c r="W44" s="156"/>
    </row>
    <row r="45" spans="1:264" ht="11.25">
      <c r="A45" s="158"/>
      <c r="B45" s="208"/>
      <c r="C45" s="223" t="s">
        <v>159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61"/>
      <c r="P45" s="159"/>
      <c r="Q45" s="159"/>
      <c r="R45" s="159"/>
      <c r="S45" s="224" t="s">
        <v>97</v>
      </c>
      <c r="T45" s="208"/>
      <c r="U45" s="208"/>
      <c r="V45" s="160"/>
      <c r="W45" s="161"/>
    </row>
    <row r="46" spans="1:264" ht="27">
      <c r="A46" s="158"/>
      <c r="B46" s="159"/>
      <c r="C46" s="208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61"/>
      <c r="P46" s="159"/>
      <c r="Q46" s="159"/>
      <c r="R46" s="159"/>
      <c r="S46" s="159"/>
      <c r="T46" s="239" t="s">
        <v>156</v>
      </c>
      <c r="U46" s="240"/>
      <c r="V46" s="241" t="s">
        <v>157</v>
      </c>
      <c r="W46" s="161"/>
    </row>
    <row r="47" spans="1:264">
      <c r="A47" s="158"/>
      <c r="B47" s="159"/>
      <c r="C47" s="159"/>
      <c r="D47" s="363" t="s">
        <v>138</v>
      </c>
      <c r="E47" s="363"/>
      <c r="F47" s="363"/>
      <c r="G47" s="363"/>
      <c r="H47" s="363"/>
      <c r="I47" s="242"/>
      <c r="J47" s="363" t="s">
        <v>137</v>
      </c>
      <c r="K47" s="363"/>
      <c r="L47" s="363"/>
      <c r="M47" s="363"/>
      <c r="N47" s="363"/>
      <c r="O47" s="161"/>
      <c r="P47" s="159"/>
      <c r="Q47" s="159"/>
      <c r="R47" s="159"/>
      <c r="S47" s="159"/>
      <c r="T47" s="159"/>
      <c r="U47" s="159"/>
      <c r="V47" s="160"/>
      <c r="W47" s="161"/>
    </row>
    <row r="48" spans="1:264" ht="12">
      <c r="A48" s="158"/>
      <c r="B48" s="159"/>
      <c r="C48" s="121" t="s">
        <v>78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61"/>
      <c r="P48" s="159"/>
      <c r="Q48" s="159"/>
      <c r="R48" s="159"/>
      <c r="S48" s="121" t="s">
        <v>131</v>
      </c>
      <c r="T48" s="216">
        <f>V49</f>
        <v>-49215.25</v>
      </c>
      <c r="U48" s="121"/>
      <c r="V48" s="216">
        <v>-4526.62</v>
      </c>
      <c r="W48" s="161"/>
    </row>
    <row r="49" spans="1:23" ht="12">
      <c r="A49" s="158"/>
      <c r="B49" s="159"/>
      <c r="C49" s="121" t="s">
        <v>79</v>
      </c>
      <c r="D49" s="150"/>
      <c r="E49" s="150"/>
      <c r="F49" s="150"/>
      <c r="G49" s="150"/>
      <c r="H49" s="101">
        <v>0</v>
      </c>
      <c r="I49" s="150"/>
      <c r="J49" s="150"/>
      <c r="K49" s="150"/>
      <c r="L49" s="150"/>
      <c r="M49" s="150"/>
      <c r="N49" s="101">
        <v>0</v>
      </c>
      <c r="O49" s="161"/>
      <c r="P49" s="159"/>
      <c r="Q49" s="159"/>
      <c r="R49" s="159"/>
      <c r="S49" s="121" t="s">
        <v>132</v>
      </c>
      <c r="T49" s="209">
        <f>H62</f>
        <v>-11999.009999999998</v>
      </c>
      <c r="U49" s="121"/>
      <c r="V49" s="209">
        <f>+N62</f>
        <v>-49215.25</v>
      </c>
      <c r="W49" s="161"/>
    </row>
    <row r="50" spans="1:23" ht="12">
      <c r="A50" s="158"/>
      <c r="B50" s="159"/>
      <c r="C50" s="121" t="s">
        <v>80</v>
      </c>
      <c r="D50" s="150"/>
      <c r="E50" s="150"/>
      <c r="F50" s="150"/>
      <c r="G50" s="150"/>
      <c r="H50" s="107">
        <v>0</v>
      </c>
      <c r="I50" s="150"/>
      <c r="J50" s="150"/>
      <c r="K50" s="150"/>
      <c r="L50" s="150"/>
      <c r="M50" s="150"/>
      <c r="N50" s="107">
        <v>0</v>
      </c>
      <c r="O50" s="161"/>
      <c r="P50" s="159"/>
      <c r="Q50" s="159"/>
      <c r="R50" s="159"/>
      <c r="S50" s="121" t="s">
        <v>133</v>
      </c>
      <c r="T50" s="217">
        <f>SUM(T48:T49)</f>
        <v>-61214.259999999995</v>
      </c>
      <c r="U50" s="218"/>
      <c r="V50" s="217">
        <f>SUM(V48:V49)</f>
        <v>-53741.87</v>
      </c>
      <c r="W50" s="161"/>
    </row>
    <row r="51" spans="1:23" ht="12">
      <c r="A51" s="158"/>
      <c r="B51" s="159"/>
      <c r="C51" s="121" t="s">
        <v>81</v>
      </c>
      <c r="D51" s="150"/>
      <c r="E51" s="150"/>
      <c r="F51" s="150"/>
      <c r="G51" s="150"/>
      <c r="H51" s="101">
        <f>H49-H50</f>
        <v>0</v>
      </c>
      <c r="I51" s="150"/>
      <c r="J51" s="150"/>
      <c r="K51" s="150"/>
      <c r="L51" s="150"/>
      <c r="M51" s="150"/>
      <c r="N51" s="101">
        <f>N49-N50</f>
        <v>0</v>
      </c>
      <c r="O51" s="161"/>
      <c r="P51" s="159"/>
      <c r="Q51" s="159"/>
      <c r="R51" s="159"/>
      <c r="W51" s="161"/>
    </row>
    <row r="52" spans="1:23" ht="14.25">
      <c r="A52" s="158"/>
      <c r="B52" s="159"/>
      <c r="C52" s="122" t="s">
        <v>82</v>
      </c>
      <c r="D52" s="150"/>
      <c r="E52" s="150"/>
      <c r="F52" s="150"/>
      <c r="G52" s="150"/>
      <c r="H52" s="123">
        <v>0</v>
      </c>
      <c r="I52" s="150"/>
      <c r="J52" s="150"/>
      <c r="K52" s="150"/>
      <c r="L52" s="150"/>
      <c r="M52" s="150"/>
      <c r="N52" s="123">
        <v>0</v>
      </c>
      <c r="O52" s="161"/>
      <c r="P52" s="159"/>
      <c r="Q52" s="159"/>
      <c r="R52" s="159"/>
      <c r="T52" s="237"/>
      <c r="U52" s="237"/>
      <c r="V52" s="160"/>
      <c r="W52" s="161"/>
    </row>
    <row r="53" spans="1:23" ht="12">
      <c r="A53" s="158"/>
      <c r="B53" s="159"/>
      <c r="C53" s="121" t="s">
        <v>77</v>
      </c>
      <c r="D53" s="150"/>
      <c r="E53" s="150"/>
      <c r="F53" s="150"/>
      <c r="G53" s="150"/>
      <c r="H53" s="101">
        <f>SUM(H52:H52)+H51</f>
        <v>0</v>
      </c>
      <c r="I53" s="150"/>
      <c r="J53" s="150"/>
      <c r="K53" s="150"/>
      <c r="L53" s="150"/>
      <c r="M53" s="150"/>
      <c r="N53" s="101">
        <f>SUM(N52:N52)+N51</f>
        <v>0</v>
      </c>
      <c r="O53" s="161"/>
      <c r="P53" s="159"/>
      <c r="Q53" s="159"/>
      <c r="R53" s="159"/>
      <c r="S53" s="237"/>
      <c r="T53" s="238"/>
      <c r="U53" s="237"/>
      <c r="V53" s="160"/>
      <c r="W53" s="161"/>
    </row>
    <row r="54" spans="1:23" ht="12">
      <c r="A54" s="158"/>
      <c r="B54" s="159"/>
      <c r="C54" s="121" t="s">
        <v>83</v>
      </c>
      <c r="D54" s="107">
        <f>1494.04+10504.97</f>
        <v>11999.009999999998</v>
      </c>
      <c r="E54" s="150"/>
      <c r="F54" s="107">
        <f>D54</f>
        <v>11999.009999999998</v>
      </c>
      <c r="G54" s="215"/>
      <c r="H54" s="107">
        <f>F54</f>
        <v>11999.009999999998</v>
      </c>
      <c r="I54" s="215"/>
      <c r="J54" s="107">
        <v>49216.76</v>
      </c>
      <c r="K54" s="150"/>
      <c r="L54" s="107">
        <f>J54</f>
        <v>49216.76</v>
      </c>
      <c r="M54" s="215"/>
      <c r="N54" s="107">
        <f>L54</f>
        <v>49216.76</v>
      </c>
      <c r="O54" s="161"/>
      <c r="P54" s="159"/>
      <c r="Q54" s="159"/>
      <c r="R54" s="159"/>
      <c r="S54" s="243" t="s">
        <v>107</v>
      </c>
      <c r="T54" s="237" t="s">
        <v>147</v>
      </c>
      <c r="U54" s="159"/>
      <c r="V54" s="160"/>
      <c r="W54" s="161"/>
    </row>
    <row r="55" spans="1:23" ht="12">
      <c r="A55" s="158"/>
      <c r="B55" s="159"/>
      <c r="C55" s="121" t="s">
        <v>85</v>
      </c>
      <c r="D55" s="150"/>
      <c r="E55" s="150"/>
      <c r="F55" s="150"/>
      <c r="G55" s="150"/>
      <c r="H55" s="107">
        <f>SUM(H53-H54)</f>
        <v>-11999.009999999998</v>
      </c>
      <c r="I55" s="150"/>
      <c r="J55" s="150"/>
      <c r="K55" s="150"/>
      <c r="L55" s="150"/>
      <c r="M55" s="150"/>
      <c r="N55" s="107">
        <f>SUM(N53-N54)</f>
        <v>-49216.76</v>
      </c>
      <c r="O55" s="161"/>
      <c r="P55" s="159"/>
      <c r="Q55" s="159"/>
      <c r="R55" s="159"/>
      <c r="S55" s="243"/>
      <c r="T55" s="237"/>
      <c r="U55" s="159"/>
      <c r="V55" s="160"/>
      <c r="W55" s="161"/>
    </row>
    <row r="56" spans="1:23" ht="12">
      <c r="A56" s="158"/>
      <c r="B56" s="159"/>
      <c r="C56" s="214" t="s">
        <v>128</v>
      </c>
      <c r="D56" s="150"/>
      <c r="E56" s="150"/>
      <c r="F56" s="150"/>
      <c r="G56" s="150"/>
      <c r="H56" s="101"/>
      <c r="I56" s="150"/>
      <c r="J56" s="150"/>
      <c r="K56" s="150"/>
      <c r="L56" s="150"/>
      <c r="M56" s="150"/>
      <c r="N56" s="101"/>
      <c r="O56" s="161"/>
      <c r="P56" s="159"/>
      <c r="Q56" s="159"/>
      <c r="R56" s="159"/>
      <c r="S56" s="244" t="s">
        <v>146</v>
      </c>
      <c r="T56" s="231" t="s">
        <v>153</v>
      </c>
      <c r="W56" s="161"/>
    </row>
    <row r="57" spans="1:23" ht="12">
      <c r="A57" s="158"/>
      <c r="B57" s="159"/>
      <c r="C57" s="121" t="s">
        <v>129</v>
      </c>
      <c r="D57" s="150"/>
      <c r="E57" s="150"/>
      <c r="F57" s="107">
        <v>0</v>
      </c>
      <c r="G57" s="150"/>
      <c r="H57" s="107">
        <f>F57</f>
        <v>0</v>
      </c>
      <c r="I57" s="150"/>
      <c r="J57" s="150"/>
      <c r="K57" s="150"/>
      <c r="L57" s="107">
        <v>1.51</v>
      </c>
      <c r="M57" s="150"/>
      <c r="N57" s="107">
        <f>L57</f>
        <v>1.51</v>
      </c>
      <c r="O57" s="161"/>
      <c r="P57" s="159"/>
      <c r="Q57" s="159"/>
      <c r="R57" s="159"/>
      <c r="S57" s="243" t="s">
        <v>152</v>
      </c>
      <c r="T57" s="211" t="s">
        <v>151</v>
      </c>
      <c r="U57" s="159"/>
      <c r="V57" s="157"/>
      <c r="W57" s="161"/>
    </row>
    <row r="58" spans="1:23" ht="12">
      <c r="A58" s="158"/>
      <c r="B58" s="159"/>
      <c r="C58" s="213" t="s">
        <v>130</v>
      </c>
      <c r="D58" s="150"/>
      <c r="E58" s="150"/>
      <c r="F58" s="150"/>
      <c r="G58" s="150"/>
      <c r="H58" s="107">
        <f>H55+H57</f>
        <v>-11999.009999999998</v>
      </c>
      <c r="I58" s="150"/>
      <c r="J58" s="150"/>
      <c r="K58" s="150"/>
      <c r="L58" s="150"/>
      <c r="M58" s="150"/>
      <c r="N58" s="107">
        <f>N55+N57</f>
        <v>-49215.25</v>
      </c>
      <c r="O58" s="161"/>
      <c r="P58" s="159"/>
      <c r="Q58" s="159"/>
      <c r="R58" s="159"/>
      <c r="S58" s="159"/>
      <c r="T58" s="211"/>
      <c r="U58" s="159"/>
      <c r="V58" s="157"/>
      <c r="W58" s="161"/>
    </row>
    <row r="59" spans="1:23" ht="12">
      <c r="A59" s="158"/>
      <c r="B59" s="159"/>
      <c r="C59" s="121" t="s">
        <v>86</v>
      </c>
      <c r="D59" s="150"/>
      <c r="E59" s="150"/>
      <c r="F59" s="150"/>
      <c r="G59" s="150"/>
      <c r="H59" s="101"/>
      <c r="I59" s="150"/>
      <c r="J59" s="150"/>
      <c r="K59" s="150"/>
      <c r="L59" s="150"/>
      <c r="M59" s="150"/>
      <c r="N59" s="101"/>
      <c r="O59" s="161"/>
      <c r="P59" s="159"/>
      <c r="Q59" s="159"/>
      <c r="R59" s="159"/>
      <c r="S59" s="159"/>
      <c r="U59" s="159"/>
      <c r="V59" s="157"/>
      <c r="W59" s="161"/>
    </row>
    <row r="60" spans="1:23" ht="12">
      <c r="A60" s="158"/>
      <c r="B60" s="159"/>
      <c r="C60" s="121" t="s">
        <v>87</v>
      </c>
      <c r="D60" s="150"/>
      <c r="E60" s="150"/>
      <c r="F60" s="101">
        <f>F14+F18</f>
        <v>3086.88</v>
      </c>
      <c r="G60" s="150"/>
      <c r="H60" s="101">
        <v>0</v>
      </c>
      <c r="I60" s="150"/>
      <c r="J60" s="150"/>
      <c r="K60" s="150"/>
      <c r="L60" s="101">
        <f>L14+L18</f>
        <v>3086.88</v>
      </c>
      <c r="M60" s="150"/>
      <c r="N60" s="101">
        <v>0</v>
      </c>
      <c r="O60" s="161"/>
      <c r="P60" s="159"/>
      <c r="Q60" s="159"/>
      <c r="R60" s="159"/>
      <c r="S60" s="237" t="s">
        <v>154</v>
      </c>
      <c r="T60" s="211"/>
      <c r="U60" s="159"/>
      <c r="V60" s="157"/>
      <c r="W60" s="161"/>
    </row>
    <row r="61" spans="1:23" ht="12">
      <c r="A61" s="158"/>
      <c r="B61" s="159"/>
      <c r="C61" s="121" t="s">
        <v>88</v>
      </c>
      <c r="D61" s="150"/>
      <c r="E61" s="150"/>
      <c r="F61" s="124">
        <f>F60</f>
        <v>3086.88</v>
      </c>
      <c r="G61" s="150"/>
      <c r="H61" s="124">
        <v>0</v>
      </c>
      <c r="I61" s="150"/>
      <c r="J61" s="150"/>
      <c r="K61" s="150"/>
      <c r="L61" s="124">
        <f>L60</f>
        <v>3086.88</v>
      </c>
      <c r="M61" s="150"/>
      <c r="N61" s="124">
        <v>0</v>
      </c>
      <c r="O61" s="161"/>
      <c r="P61" s="159"/>
      <c r="Q61" s="159"/>
      <c r="R61" s="159"/>
      <c r="S61" s="237"/>
      <c r="T61" s="211"/>
      <c r="U61" s="159"/>
      <c r="V61" s="157"/>
      <c r="W61" s="161"/>
    </row>
    <row r="62" spans="1:23" ht="12">
      <c r="A62" s="158"/>
      <c r="B62" s="159"/>
      <c r="C62" s="121" t="s">
        <v>89</v>
      </c>
      <c r="D62" s="150"/>
      <c r="E62" s="150"/>
      <c r="F62" s="150"/>
      <c r="G62" s="150"/>
      <c r="H62" s="125">
        <f>H58</f>
        <v>-11999.009999999998</v>
      </c>
      <c r="I62" s="150"/>
      <c r="J62" s="150"/>
      <c r="K62" s="150"/>
      <c r="L62" s="150"/>
      <c r="M62" s="150"/>
      <c r="N62" s="125">
        <f>N58</f>
        <v>-49215.25</v>
      </c>
      <c r="O62" s="161"/>
      <c r="P62" s="159"/>
      <c r="Q62" s="159"/>
      <c r="R62" s="159"/>
      <c r="S62" s="237" t="s">
        <v>155</v>
      </c>
      <c r="T62" s="211"/>
      <c r="U62" s="159"/>
      <c r="V62" s="157"/>
      <c r="W62" s="161"/>
    </row>
    <row r="63" spans="1:23">
      <c r="A63" s="158"/>
      <c r="B63" s="159"/>
      <c r="C63" s="159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61"/>
      <c r="P63" s="159"/>
      <c r="Q63" s="159"/>
      <c r="R63" s="159"/>
      <c r="S63" s="159"/>
      <c r="T63" s="159"/>
      <c r="U63" s="159"/>
      <c r="V63" s="160"/>
      <c r="W63" s="161"/>
    </row>
    <row r="64" spans="1:23" ht="9.75" thickBot="1">
      <c r="A64" s="162"/>
      <c r="B64" s="163"/>
      <c r="C64" s="163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65"/>
      <c r="P64" s="163"/>
      <c r="Q64" s="163"/>
      <c r="R64" s="163"/>
      <c r="S64" s="163"/>
      <c r="T64" s="163"/>
      <c r="U64" s="163"/>
      <c r="V64" s="164"/>
      <c r="W64" s="165"/>
    </row>
  </sheetData>
  <sheetProtection selectLockedCells="1"/>
  <mergeCells count="14">
    <mergeCell ref="C1:T1"/>
    <mergeCell ref="C2:T2"/>
    <mergeCell ref="C3:T3"/>
    <mergeCell ref="C4:T4"/>
    <mergeCell ref="J47:N47"/>
    <mergeCell ref="B29:C29"/>
    <mergeCell ref="N6:O6"/>
    <mergeCell ref="L8:N8"/>
    <mergeCell ref="R13:S13"/>
    <mergeCell ref="B16:C16"/>
    <mergeCell ref="B13:C13"/>
    <mergeCell ref="H6:I6"/>
    <mergeCell ref="F8:H8"/>
    <mergeCell ref="D47:H47"/>
  </mergeCells>
  <phoneticPr fontId="3" type="noConversion"/>
  <printOptions horizontalCentered="1"/>
  <pageMargins left="3.937007874015748E-2" right="3.937007874015748E-2" top="7.874015748031496E-2" bottom="7.874015748031496E-2" header="0" footer="0"/>
  <pageSetup paperSize="9" scale="77" orientation="landscape" copies="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63"/>
  <sheetViews>
    <sheetView zoomScaleNormal="100" workbookViewId="0">
      <selection activeCell="H12" sqref="H12"/>
    </sheetView>
  </sheetViews>
  <sheetFormatPr defaultRowHeight="9"/>
  <cols>
    <col min="1" max="1" width="3.42578125" style="1" customWidth="1"/>
    <col min="2" max="2" width="4.42578125" style="1" customWidth="1"/>
    <col min="3" max="3" width="44.42578125" style="1" bestFit="1" customWidth="1"/>
    <col min="4" max="4" width="8.28515625" style="11" customWidth="1"/>
    <col min="5" max="5" width="0.85546875" style="11" customWidth="1"/>
    <col min="6" max="6" width="8.7109375" style="11" customWidth="1"/>
    <col min="7" max="7" width="0.7109375" style="11" customWidth="1"/>
    <col min="8" max="8" width="11.42578125" style="11" bestFit="1" customWidth="1"/>
    <col min="9" max="9" width="1" style="11" customWidth="1"/>
    <col min="10" max="10" width="1.5703125" style="1" customWidth="1"/>
    <col min="11" max="11" width="2" style="1" customWidth="1"/>
    <col min="12" max="12" width="4" style="1" customWidth="1"/>
    <col min="13" max="13" width="41.7109375" style="1" bestFit="1" customWidth="1"/>
    <col min="14" max="14" width="13.42578125" style="35" customWidth="1"/>
    <col min="15" max="15" width="8.85546875" style="11" customWidth="1"/>
    <col min="16" max="16384" width="9.140625" style="1"/>
  </cols>
  <sheetData>
    <row r="1" spans="1:16" ht="12.75">
      <c r="A1" s="56"/>
      <c r="B1" s="57"/>
      <c r="C1" s="371" t="s">
        <v>117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61"/>
      <c r="O1" s="62"/>
    </row>
    <row r="2" spans="1:16" ht="12.75">
      <c r="A2" s="25"/>
      <c r="B2" s="20"/>
      <c r="C2" s="372" t="s">
        <v>91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6"/>
      <c r="O2" s="26"/>
    </row>
    <row r="3" spans="1:16" ht="12.75">
      <c r="A3" s="25"/>
      <c r="B3" s="20"/>
      <c r="C3" s="372" t="s">
        <v>109</v>
      </c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6"/>
      <c r="O3" s="26"/>
    </row>
    <row r="4" spans="1:16" ht="12.75">
      <c r="A4" s="25"/>
      <c r="B4" s="20"/>
      <c r="C4" s="372" t="s">
        <v>92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6"/>
      <c r="O4" s="26"/>
    </row>
    <row r="5" spans="1:16" ht="9.75" thickBot="1">
      <c r="A5" s="27"/>
      <c r="B5" s="28"/>
      <c r="C5" s="28"/>
      <c r="D5" s="29"/>
      <c r="E5" s="29"/>
      <c r="F5" s="29"/>
      <c r="G5" s="29"/>
      <c r="H5" s="29"/>
      <c r="I5" s="29"/>
      <c r="J5" s="28"/>
      <c r="K5" s="28"/>
      <c r="L5" s="28"/>
      <c r="M5" s="28"/>
      <c r="N5" s="51"/>
      <c r="O5" s="30"/>
    </row>
    <row r="6" spans="1:16" ht="10.5">
      <c r="A6" s="56"/>
      <c r="B6" s="57"/>
      <c r="C6" s="58"/>
      <c r="D6" s="59"/>
      <c r="E6" s="59"/>
      <c r="F6" s="59"/>
      <c r="G6" s="59"/>
      <c r="H6" s="60"/>
      <c r="I6" s="59"/>
      <c r="J6" s="99"/>
      <c r="K6" s="57"/>
      <c r="L6" s="57"/>
      <c r="M6" s="57"/>
      <c r="N6" s="61"/>
      <c r="O6" s="62"/>
      <c r="P6" s="20"/>
    </row>
    <row r="7" spans="1:16">
      <c r="A7" s="63"/>
      <c r="B7" s="64"/>
      <c r="C7" s="64"/>
      <c r="D7" s="65"/>
      <c r="E7" s="65"/>
      <c r="F7" s="65"/>
      <c r="G7" s="65"/>
      <c r="H7" s="373"/>
      <c r="I7" s="373"/>
      <c r="J7" s="3"/>
      <c r="K7" s="64"/>
      <c r="L7" s="66"/>
      <c r="M7" s="64"/>
      <c r="N7" s="36" t="s">
        <v>47</v>
      </c>
      <c r="O7" s="67"/>
      <c r="P7" s="20"/>
    </row>
    <row r="8" spans="1:16">
      <c r="A8" s="63"/>
      <c r="B8" s="64"/>
      <c r="C8" s="68" t="s">
        <v>0</v>
      </c>
      <c r="D8" s="12"/>
      <c r="E8" s="12"/>
      <c r="F8" s="12"/>
      <c r="G8" s="12"/>
      <c r="H8" s="12"/>
      <c r="I8" s="12"/>
      <c r="J8" s="3"/>
      <c r="K8" s="4"/>
      <c r="L8" s="5"/>
      <c r="M8" s="69" t="s">
        <v>1</v>
      </c>
      <c r="N8" s="55" t="s">
        <v>48</v>
      </c>
      <c r="O8" s="70"/>
      <c r="P8" s="20"/>
    </row>
    <row r="9" spans="1:16">
      <c r="A9" s="63"/>
      <c r="B9" s="64"/>
      <c r="C9" s="64"/>
      <c r="D9" s="12"/>
      <c r="E9" s="12"/>
      <c r="F9" s="374" t="s">
        <v>2</v>
      </c>
      <c r="G9" s="374"/>
      <c r="H9" s="375"/>
      <c r="I9" s="135"/>
      <c r="J9" s="6"/>
      <c r="K9" s="4"/>
      <c r="L9" s="5"/>
      <c r="M9" s="20"/>
      <c r="N9" s="55" t="s">
        <v>3</v>
      </c>
      <c r="O9" s="26"/>
      <c r="P9" s="20"/>
    </row>
    <row r="10" spans="1:16">
      <c r="A10" s="63"/>
      <c r="B10" s="64"/>
      <c r="C10" s="64"/>
      <c r="D10" s="12"/>
      <c r="E10" s="12"/>
      <c r="F10" s="13" t="s">
        <v>3</v>
      </c>
      <c r="G10" s="13"/>
      <c r="H10" s="41" t="s">
        <v>110</v>
      </c>
      <c r="I10" s="14"/>
      <c r="J10" s="3"/>
      <c r="K10" s="4"/>
      <c r="L10" s="5"/>
      <c r="M10" s="20"/>
      <c r="N10" s="41" t="s">
        <v>110</v>
      </c>
      <c r="O10" s="71"/>
      <c r="P10" s="20"/>
    </row>
    <row r="11" spans="1:16">
      <c r="A11" s="72"/>
      <c r="B11" s="73"/>
      <c r="C11" s="73"/>
      <c r="D11" s="43"/>
      <c r="E11" s="43"/>
      <c r="F11" s="43"/>
      <c r="G11" s="43"/>
      <c r="H11" s="43"/>
      <c r="I11" s="43"/>
      <c r="J11" s="3"/>
      <c r="K11" s="4"/>
      <c r="L11" s="74"/>
      <c r="M11" s="20"/>
      <c r="N11" s="49"/>
      <c r="O11" s="75"/>
      <c r="P11" s="20"/>
    </row>
    <row r="12" spans="1:16">
      <c r="A12" s="72"/>
      <c r="B12" s="73"/>
      <c r="C12" s="73"/>
      <c r="D12" s="44" t="s">
        <v>5</v>
      </c>
      <c r="E12" s="44"/>
      <c r="F12" s="43"/>
      <c r="G12" s="43"/>
      <c r="H12" s="44" t="s">
        <v>6</v>
      </c>
      <c r="I12" s="44"/>
      <c r="J12" s="3"/>
      <c r="K12" s="4"/>
      <c r="L12" s="74"/>
      <c r="M12" s="73"/>
      <c r="N12" s="49"/>
      <c r="O12" s="76"/>
      <c r="P12" s="20"/>
    </row>
    <row r="13" spans="1:16">
      <c r="A13" s="72"/>
      <c r="B13" s="73"/>
      <c r="C13" s="73"/>
      <c r="D13" s="45" t="s">
        <v>7</v>
      </c>
      <c r="E13" s="44"/>
      <c r="F13" s="45" t="s">
        <v>8</v>
      </c>
      <c r="G13" s="44"/>
      <c r="H13" s="45" t="s">
        <v>5</v>
      </c>
      <c r="I13" s="44"/>
      <c r="J13" s="7"/>
      <c r="K13" s="77"/>
      <c r="L13" s="78"/>
      <c r="M13" s="73"/>
      <c r="N13" s="46"/>
      <c r="O13" s="79"/>
      <c r="P13" s="20"/>
    </row>
    <row r="14" spans="1:16">
      <c r="A14" s="80" t="s">
        <v>9</v>
      </c>
      <c r="B14" s="376" t="s">
        <v>10</v>
      </c>
      <c r="C14" s="376"/>
      <c r="D14" s="46"/>
      <c r="E14" s="46"/>
      <c r="F14" s="46"/>
      <c r="G14" s="46"/>
      <c r="H14" s="46"/>
      <c r="I14" s="46"/>
      <c r="J14" s="7"/>
      <c r="K14" s="77" t="s">
        <v>4</v>
      </c>
      <c r="L14" s="377" t="s">
        <v>11</v>
      </c>
      <c r="M14" s="378"/>
      <c r="N14" s="43"/>
      <c r="O14" s="70"/>
      <c r="P14" s="20"/>
    </row>
    <row r="15" spans="1:16">
      <c r="A15" s="72"/>
      <c r="B15" s="64" t="s">
        <v>12</v>
      </c>
      <c r="C15" s="64" t="s">
        <v>13</v>
      </c>
      <c r="D15" s="47">
        <f>544.67+600+289.72</f>
        <v>1434.39</v>
      </c>
      <c r="E15" s="10"/>
      <c r="F15" s="47">
        <v>0</v>
      </c>
      <c r="G15" s="47"/>
      <c r="H15" s="23">
        <f>D15-F15</f>
        <v>1434.39</v>
      </c>
      <c r="I15" s="18"/>
      <c r="J15" s="8"/>
      <c r="K15" s="73"/>
      <c r="L15" s="9" t="s">
        <v>14</v>
      </c>
      <c r="M15" s="73" t="s">
        <v>93</v>
      </c>
      <c r="N15" s="43"/>
      <c r="O15" s="70"/>
      <c r="P15" s="20"/>
    </row>
    <row r="16" spans="1:16" ht="9.75" thickBot="1">
      <c r="A16" s="72"/>
      <c r="B16" s="64"/>
      <c r="C16" s="64"/>
      <c r="D16" s="22">
        <f>SUM(D15:D15)</f>
        <v>1434.39</v>
      </c>
      <c r="E16" s="18"/>
      <c r="F16" s="22">
        <f>SUM(F15:F15)</f>
        <v>0</v>
      </c>
      <c r="G16" s="18"/>
      <c r="H16" s="22">
        <f>SUM(H15:H15)</f>
        <v>1434.39</v>
      </c>
      <c r="I16" s="18"/>
      <c r="J16" s="8"/>
      <c r="K16" s="73"/>
      <c r="L16" s="9"/>
      <c r="M16" s="73"/>
      <c r="N16" s="43"/>
      <c r="O16" s="70"/>
      <c r="P16" s="20"/>
    </row>
    <row r="17" spans="1:16" ht="9.75" thickTop="1">
      <c r="A17" s="80" t="s">
        <v>18</v>
      </c>
      <c r="B17" s="376" t="s">
        <v>19</v>
      </c>
      <c r="C17" s="378"/>
      <c r="D17" s="15"/>
      <c r="E17" s="15"/>
      <c r="F17" s="15"/>
      <c r="G17" s="15"/>
      <c r="H17" s="15"/>
      <c r="I17" s="15"/>
      <c r="J17" s="3"/>
      <c r="K17" s="77"/>
      <c r="L17" s="74" t="s">
        <v>12</v>
      </c>
      <c r="M17" s="64" t="s">
        <v>15</v>
      </c>
      <c r="N17" s="47">
        <v>60000</v>
      </c>
      <c r="O17" s="81"/>
      <c r="P17" s="20"/>
    </row>
    <row r="18" spans="1:16" ht="9.75" thickBot="1">
      <c r="A18" s="80"/>
      <c r="B18" s="73" t="s">
        <v>14</v>
      </c>
      <c r="C18" s="73" t="s">
        <v>21</v>
      </c>
      <c r="D18" s="16"/>
      <c r="E18" s="16"/>
      <c r="F18" s="16"/>
      <c r="G18" s="16"/>
      <c r="H18" s="15"/>
      <c r="I18" s="15"/>
      <c r="J18" s="3"/>
      <c r="K18" s="77"/>
      <c r="L18" s="74"/>
      <c r="M18" s="64"/>
      <c r="N18" s="22">
        <f>SUM(N17:N17)</f>
        <v>60000</v>
      </c>
      <c r="O18" s="82"/>
      <c r="P18" s="20"/>
    </row>
    <row r="19" spans="1:16" ht="9.75" thickTop="1">
      <c r="A19" s="80"/>
      <c r="B19" s="64" t="s">
        <v>12</v>
      </c>
      <c r="C19" s="64" t="s">
        <v>22</v>
      </c>
      <c r="D19" s="47">
        <v>0</v>
      </c>
      <c r="E19" s="10"/>
      <c r="F19" s="47">
        <v>0</v>
      </c>
      <c r="G19" s="10"/>
      <c r="H19" s="18">
        <f>D19-F19</f>
        <v>0</v>
      </c>
      <c r="I19" s="18"/>
      <c r="J19" s="3"/>
      <c r="K19" s="77"/>
      <c r="L19" s="74"/>
      <c r="M19" s="64"/>
      <c r="N19" s="18"/>
      <c r="O19" s="82"/>
      <c r="P19" s="20"/>
    </row>
    <row r="20" spans="1:16" ht="9.75" thickBot="1">
      <c r="A20" s="72"/>
      <c r="B20" s="64"/>
      <c r="C20" s="64"/>
      <c r="D20" s="22">
        <f>SUM(D19:D19)</f>
        <v>0</v>
      </c>
      <c r="E20" s="18"/>
      <c r="F20" s="22">
        <f>SUM(F19:F19)</f>
        <v>0</v>
      </c>
      <c r="G20" s="18"/>
      <c r="H20" s="22">
        <f>SUM(H19:H19)</f>
        <v>0</v>
      </c>
      <c r="I20" s="18"/>
      <c r="J20" s="3"/>
      <c r="K20" s="83"/>
      <c r="L20" s="9" t="s">
        <v>23</v>
      </c>
      <c r="M20" s="73" t="s">
        <v>24</v>
      </c>
      <c r="N20" s="16"/>
      <c r="O20" s="82"/>
      <c r="P20" s="20"/>
    </row>
    <row r="21" spans="1:16" ht="9.75" thickTop="1">
      <c r="A21" s="72"/>
      <c r="B21" s="64"/>
      <c r="C21" s="64"/>
      <c r="D21" s="16"/>
      <c r="E21" s="16"/>
      <c r="F21" s="16"/>
      <c r="G21" s="16"/>
      <c r="H21" s="15"/>
      <c r="I21" s="15"/>
      <c r="J21" s="3"/>
      <c r="K21" s="83"/>
      <c r="L21" s="74" t="s">
        <v>17</v>
      </c>
      <c r="M21" s="64" t="s">
        <v>25</v>
      </c>
      <c r="N21" s="47">
        <f>H23</f>
        <v>0</v>
      </c>
      <c r="O21" s="81"/>
      <c r="P21" s="20"/>
    </row>
    <row r="22" spans="1:16" ht="9.75" thickBot="1">
      <c r="A22" s="72"/>
      <c r="B22" s="73" t="s">
        <v>20</v>
      </c>
      <c r="C22" s="73" t="s">
        <v>26</v>
      </c>
      <c r="D22" s="16"/>
      <c r="E22" s="16"/>
      <c r="F22" s="16"/>
      <c r="G22" s="16"/>
      <c r="H22" s="16"/>
      <c r="I22" s="16"/>
      <c r="J22" s="8"/>
      <c r="K22" s="77"/>
      <c r="L22" s="74"/>
      <c r="M22" s="64"/>
      <c r="N22" s="22">
        <f>+N21</f>
        <v>0</v>
      </c>
      <c r="O22" s="82"/>
      <c r="P22" s="20"/>
    </row>
    <row r="23" spans="1:16" ht="9.75" thickTop="1">
      <c r="A23" s="72"/>
      <c r="B23" s="64" t="s">
        <v>12</v>
      </c>
      <c r="C23" s="64" t="s">
        <v>27</v>
      </c>
      <c r="D23" s="47">
        <v>0</v>
      </c>
      <c r="E23" s="10"/>
      <c r="F23" s="16">
        <v>0</v>
      </c>
      <c r="G23" s="16"/>
      <c r="H23" s="47">
        <f>D23</f>
        <v>0</v>
      </c>
      <c r="I23" s="10"/>
      <c r="J23" s="8"/>
      <c r="K23" s="77"/>
      <c r="L23" s="84" t="s">
        <v>30</v>
      </c>
      <c r="M23" s="85" t="s">
        <v>31</v>
      </c>
      <c r="N23" s="31"/>
      <c r="O23" s="86"/>
      <c r="P23" s="20"/>
    </row>
    <row r="24" spans="1:16">
      <c r="A24" s="72"/>
      <c r="B24" s="64" t="s">
        <v>16</v>
      </c>
      <c r="C24" s="64" t="s">
        <v>28</v>
      </c>
      <c r="D24" s="47">
        <v>0</v>
      </c>
      <c r="E24" s="10"/>
      <c r="F24" s="47">
        <v>0</v>
      </c>
      <c r="G24" s="10"/>
      <c r="H24" s="23">
        <f>D24-F24</f>
        <v>0</v>
      </c>
      <c r="I24" s="18"/>
      <c r="J24" s="8"/>
      <c r="K24" s="77"/>
      <c r="L24" s="74" t="s">
        <v>38</v>
      </c>
      <c r="M24" s="64" t="s">
        <v>33</v>
      </c>
      <c r="N24" s="48">
        <f>N49</f>
        <v>-669.28</v>
      </c>
      <c r="O24" s="81"/>
      <c r="P24" s="20"/>
    </row>
    <row r="25" spans="1:16" ht="9.75" thickBot="1">
      <c r="A25" s="72"/>
      <c r="B25" s="64"/>
      <c r="C25" s="64"/>
      <c r="D25" s="22">
        <f>SUM(D23:D24)</f>
        <v>0</v>
      </c>
      <c r="E25" s="18"/>
      <c r="F25" s="22">
        <f>SUM(F23:F24)</f>
        <v>0</v>
      </c>
      <c r="G25" s="18"/>
      <c r="H25" s="22">
        <f>SUM(H23:H24)</f>
        <v>0</v>
      </c>
      <c r="I25" s="18"/>
      <c r="J25" s="8"/>
      <c r="K25" s="77"/>
      <c r="L25" s="74"/>
      <c r="M25" s="87" t="s">
        <v>49</v>
      </c>
      <c r="N25" s="47">
        <f>+N24</f>
        <v>-669.28</v>
      </c>
      <c r="O25" s="81"/>
      <c r="P25" s="20"/>
    </row>
    <row r="26" spans="1:16" ht="10.5" thickTop="1" thickBot="1">
      <c r="A26" s="72"/>
      <c r="B26" s="64"/>
      <c r="C26" s="64" t="s">
        <v>32</v>
      </c>
      <c r="D26" s="18">
        <f>D20+D25</f>
        <v>0</v>
      </c>
      <c r="E26" s="18"/>
      <c r="F26" s="18">
        <f>F20+F25</f>
        <v>0</v>
      </c>
      <c r="G26" s="18"/>
      <c r="H26" s="18">
        <f>H20+H25</f>
        <v>0</v>
      </c>
      <c r="I26" s="18"/>
      <c r="J26" s="8"/>
      <c r="K26" s="77"/>
      <c r="L26" s="74"/>
      <c r="M26" s="64"/>
      <c r="N26" s="22"/>
      <c r="O26" s="82"/>
      <c r="P26" s="20"/>
    </row>
    <row r="27" spans="1:16" ht="10.5" thickTop="1" thickBot="1">
      <c r="A27" s="72"/>
      <c r="B27" s="64"/>
      <c r="C27" s="64"/>
      <c r="D27" s="10"/>
      <c r="E27" s="10"/>
      <c r="F27" s="10"/>
      <c r="G27" s="10"/>
      <c r="H27" s="10"/>
      <c r="I27" s="10"/>
      <c r="J27" s="8"/>
      <c r="K27" s="77"/>
      <c r="L27" s="74"/>
      <c r="M27" s="73" t="s">
        <v>76</v>
      </c>
      <c r="N27" s="21">
        <f>N18+N22+N25</f>
        <v>59330.720000000001</v>
      </c>
      <c r="O27" s="82"/>
      <c r="P27" s="20"/>
    </row>
    <row r="28" spans="1:16" ht="9.75" thickTop="1">
      <c r="A28" s="72"/>
      <c r="B28" s="64"/>
      <c r="C28" s="64"/>
      <c r="D28" s="16"/>
      <c r="E28" s="16"/>
      <c r="F28" s="16"/>
      <c r="G28" s="16"/>
      <c r="H28" s="24"/>
      <c r="I28" s="18"/>
      <c r="J28" s="8"/>
      <c r="K28" s="77"/>
      <c r="L28" s="74"/>
      <c r="M28" s="73"/>
      <c r="N28" s="15"/>
      <c r="O28" s="88"/>
      <c r="P28" s="20"/>
    </row>
    <row r="29" spans="1:16" ht="9.75" thickBot="1">
      <c r="A29" s="72"/>
      <c r="B29" s="64"/>
      <c r="C29" s="73" t="s">
        <v>71</v>
      </c>
      <c r="D29" s="15"/>
      <c r="E29" s="15"/>
      <c r="F29" s="15"/>
      <c r="G29" s="15"/>
      <c r="H29" s="54">
        <f>H25+H20</f>
        <v>0</v>
      </c>
      <c r="I29" s="18"/>
      <c r="J29" s="8"/>
      <c r="K29" s="77"/>
      <c r="L29" s="77" t="s">
        <v>18</v>
      </c>
      <c r="M29" s="379" t="s">
        <v>36</v>
      </c>
      <c r="N29" s="378"/>
      <c r="O29" s="88"/>
      <c r="P29" s="20"/>
    </row>
    <row r="30" spans="1:16" ht="9.75" thickTop="1">
      <c r="A30" s="80" t="s">
        <v>34</v>
      </c>
      <c r="B30" s="376" t="s">
        <v>35</v>
      </c>
      <c r="C30" s="378"/>
      <c r="D30" s="16"/>
      <c r="E30" s="16"/>
      <c r="F30" s="16"/>
      <c r="G30" s="16"/>
      <c r="H30" s="16"/>
      <c r="I30" s="16"/>
      <c r="J30" s="8"/>
      <c r="K30" s="77"/>
      <c r="L30" s="9" t="s">
        <v>20</v>
      </c>
      <c r="M30" s="73" t="s">
        <v>39</v>
      </c>
      <c r="N30" s="16"/>
      <c r="O30" s="82"/>
      <c r="P30" s="20"/>
    </row>
    <row r="31" spans="1:16">
      <c r="A31" s="80"/>
      <c r="B31" s="133"/>
      <c r="C31" s="134"/>
      <c r="D31" s="15"/>
      <c r="E31" s="15"/>
      <c r="F31" s="15"/>
      <c r="G31" s="15"/>
      <c r="H31" s="15"/>
      <c r="I31" s="15"/>
      <c r="J31" s="8"/>
      <c r="K31" s="77"/>
      <c r="L31" s="74"/>
      <c r="M31" s="64" t="s">
        <v>42</v>
      </c>
      <c r="N31" s="16"/>
      <c r="O31" s="89"/>
      <c r="P31" s="20"/>
    </row>
    <row r="32" spans="1:16">
      <c r="A32" s="90"/>
      <c r="B32" s="85" t="s">
        <v>20</v>
      </c>
      <c r="C32" s="85" t="s">
        <v>37</v>
      </c>
      <c r="D32" s="52"/>
      <c r="E32" s="52"/>
      <c r="F32" s="52"/>
      <c r="G32" s="52"/>
      <c r="H32" s="52"/>
      <c r="I32" s="52"/>
      <c r="J32" s="8"/>
      <c r="K32" s="77"/>
      <c r="L32" s="74"/>
      <c r="M32" s="64" t="s">
        <v>111</v>
      </c>
      <c r="N32" s="47">
        <v>-9.0299999999999994</v>
      </c>
      <c r="O32" s="89"/>
      <c r="P32" s="20"/>
    </row>
    <row r="33" spans="1:256" ht="9" customHeight="1" thickBot="1">
      <c r="A33" s="80"/>
      <c r="B33" s="64" t="s">
        <v>29</v>
      </c>
      <c r="C33" s="64" t="s">
        <v>40</v>
      </c>
      <c r="D33" s="16"/>
      <c r="E33" s="16"/>
      <c r="F33" s="16"/>
      <c r="G33" s="16"/>
      <c r="H33" s="47">
        <f>42000+6000+6000+6000-2112.7</f>
        <v>57887.3</v>
      </c>
      <c r="I33" s="10"/>
      <c r="J33" s="8"/>
      <c r="K33" s="77"/>
      <c r="L33" s="74"/>
      <c r="M33" s="73" t="s">
        <v>74</v>
      </c>
      <c r="N33" s="22">
        <f>SUM(N31:N32)</f>
        <v>-9.0299999999999994</v>
      </c>
      <c r="O33" s="89"/>
      <c r="P33" s="20"/>
    </row>
    <row r="34" spans="1:256" ht="9.75" thickTop="1">
      <c r="A34" s="63"/>
      <c r="B34" s="64" t="s">
        <v>41</v>
      </c>
      <c r="C34" s="64" t="s">
        <v>43</v>
      </c>
      <c r="D34" s="64"/>
      <c r="E34" s="64"/>
      <c r="F34" s="64"/>
      <c r="G34" s="64"/>
      <c r="H34" s="47"/>
      <c r="I34" s="64"/>
      <c r="J34" s="8"/>
      <c r="K34" s="64"/>
      <c r="L34" s="74"/>
      <c r="M34" s="64"/>
      <c r="N34" s="16"/>
      <c r="O34" s="81"/>
      <c r="P34" s="20"/>
    </row>
    <row r="35" spans="1:256" ht="9.75" thickBot="1">
      <c r="A35" s="80"/>
      <c r="B35" s="64"/>
      <c r="C35" s="64"/>
      <c r="D35" s="16"/>
      <c r="E35" s="16"/>
      <c r="F35" s="16"/>
      <c r="G35" s="16"/>
      <c r="H35" s="22">
        <f>SUM(H33:H34)</f>
        <v>57887.3</v>
      </c>
      <c r="I35" s="18"/>
      <c r="J35" s="8"/>
      <c r="K35" s="77"/>
      <c r="L35" s="74"/>
      <c r="M35" s="64"/>
      <c r="N35" s="16"/>
      <c r="O35" s="8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9.75" thickTop="1">
      <c r="A36" s="80"/>
      <c r="B36" s="73" t="s">
        <v>44</v>
      </c>
      <c r="C36" s="73" t="s">
        <v>45</v>
      </c>
      <c r="D36" s="16"/>
      <c r="E36" s="16"/>
      <c r="F36" s="15"/>
      <c r="G36" s="15"/>
      <c r="H36" s="15"/>
      <c r="I36" s="15"/>
      <c r="J36" s="8"/>
      <c r="K36" s="77"/>
      <c r="L36" s="74"/>
      <c r="M36" s="64"/>
      <c r="N36" s="16"/>
      <c r="O36" s="89"/>
      <c r="P36" s="20"/>
    </row>
    <row r="37" spans="1:256">
      <c r="A37" s="80"/>
      <c r="B37" s="64" t="s">
        <v>12</v>
      </c>
      <c r="C37" s="64" t="s">
        <v>46</v>
      </c>
      <c r="D37" s="16"/>
      <c r="E37" s="16"/>
      <c r="F37" s="16"/>
      <c r="G37" s="16"/>
      <c r="H37" s="48">
        <v>0</v>
      </c>
      <c r="I37" s="10"/>
      <c r="J37" s="8"/>
      <c r="K37" s="77"/>
      <c r="L37" s="74"/>
      <c r="M37" s="64"/>
      <c r="N37" s="16"/>
      <c r="O37" s="89"/>
      <c r="P37" s="20"/>
    </row>
    <row r="38" spans="1:256" ht="9.75" thickBot="1">
      <c r="A38" s="80"/>
      <c r="B38" s="64"/>
      <c r="C38" s="73"/>
      <c r="D38" s="16"/>
      <c r="E38" s="16"/>
      <c r="F38" s="16"/>
      <c r="G38" s="16"/>
      <c r="H38" s="21">
        <f>SUM(H37:H37)</f>
        <v>0</v>
      </c>
      <c r="I38" s="18"/>
      <c r="J38" s="8"/>
      <c r="K38" s="77"/>
      <c r="L38" s="74"/>
      <c r="M38" s="64"/>
      <c r="N38" s="16"/>
      <c r="O38" s="89"/>
      <c r="P38" s="20"/>
    </row>
    <row r="39" spans="1:256" ht="9.75" thickTop="1">
      <c r="A39" s="80"/>
      <c r="B39" s="64"/>
      <c r="C39" s="73"/>
      <c r="D39" s="16"/>
      <c r="E39" s="16"/>
      <c r="F39" s="16"/>
      <c r="G39" s="16"/>
      <c r="H39" s="23"/>
      <c r="I39" s="18"/>
      <c r="J39" s="8"/>
      <c r="K39" s="77"/>
      <c r="L39" s="74"/>
      <c r="M39" s="64"/>
      <c r="N39" s="16"/>
      <c r="O39" s="89"/>
      <c r="P39" s="20"/>
    </row>
    <row r="40" spans="1:256" ht="9.75" thickBot="1">
      <c r="A40" s="80"/>
      <c r="B40" s="64"/>
      <c r="C40" s="73" t="s">
        <v>72</v>
      </c>
      <c r="D40" s="16"/>
      <c r="E40" s="16"/>
      <c r="F40" s="16"/>
      <c r="G40" s="16"/>
      <c r="H40" s="21">
        <f>H35+H38</f>
        <v>57887.3</v>
      </c>
      <c r="I40" s="18"/>
      <c r="J40" s="8"/>
      <c r="K40" s="77"/>
      <c r="L40" s="74"/>
      <c r="M40" s="64"/>
      <c r="N40" s="16"/>
      <c r="O40" s="89"/>
      <c r="P40" s="20"/>
    </row>
    <row r="41" spans="1:256" ht="9.75" thickTop="1">
      <c r="A41" s="80"/>
      <c r="B41" s="64"/>
      <c r="C41" s="73"/>
      <c r="D41" s="16"/>
      <c r="E41" s="16"/>
      <c r="F41" s="16"/>
      <c r="G41" s="16"/>
      <c r="H41" s="23"/>
      <c r="I41" s="18"/>
      <c r="J41" s="8"/>
      <c r="K41" s="77"/>
      <c r="L41" s="74"/>
      <c r="M41" s="64"/>
      <c r="N41" s="16"/>
      <c r="O41" s="89"/>
      <c r="P41" s="20"/>
    </row>
    <row r="42" spans="1:256">
      <c r="A42" s="80"/>
      <c r="B42" s="64"/>
      <c r="C42" s="64"/>
      <c r="D42" s="16"/>
      <c r="E42" s="16"/>
      <c r="F42" s="16"/>
      <c r="G42" s="16"/>
      <c r="H42" s="17"/>
      <c r="I42" s="16"/>
      <c r="J42" s="8"/>
      <c r="K42" s="77"/>
      <c r="L42" s="74"/>
      <c r="M42" s="64"/>
      <c r="N42" s="16"/>
      <c r="O42" s="89"/>
      <c r="P42" s="20"/>
    </row>
    <row r="43" spans="1:256" ht="9" customHeight="1" thickBot="1">
      <c r="A43" s="80"/>
      <c r="B43" s="64"/>
      <c r="C43" s="73" t="s">
        <v>73</v>
      </c>
      <c r="D43" s="15"/>
      <c r="E43" s="15"/>
      <c r="F43" s="15"/>
      <c r="G43" s="15"/>
      <c r="H43" s="53">
        <f>H16+H29+H40</f>
        <v>59321.69</v>
      </c>
      <c r="I43" s="18"/>
      <c r="J43" s="3"/>
      <c r="K43" s="77"/>
      <c r="L43" s="74"/>
      <c r="M43" s="73" t="s">
        <v>75</v>
      </c>
      <c r="N43" s="120">
        <f>N27+N33</f>
        <v>59321.69</v>
      </c>
      <c r="O43" s="89"/>
      <c r="P43" s="20"/>
    </row>
    <row r="44" spans="1:256" ht="10.5" thickTop="1" thickBot="1">
      <c r="A44" s="91"/>
      <c r="B44" s="92"/>
      <c r="C44" s="92"/>
      <c r="D44" s="93"/>
      <c r="E44" s="93"/>
      <c r="F44" s="93"/>
      <c r="G44" s="93"/>
      <c r="H44" s="93"/>
      <c r="I44" s="93"/>
      <c r="J44" s="94"/>
      <c r="K44" s="95"/>
      <c r="L44" s="96"/>
      <c r="M44" s="28"/>
      <c r="N44" s="97"/>
      <c r="O44" s="98"/>
      <c r="P44" s="20"/>
    </row>
    <row r="45" spans="1:256">
      <c r="A45" s="56"/>
      <c r="B45" s="127" t="s">
        <v>96</v>
      </c>
      <c r="C45" s="57"/>
      <c r="D45" s="59"/>
      <c r="E45" s="59"/>
      <c r="F45" s="59"/>
      <c r="G45" s="59"/>
      <c r="H45" s="59"/>
      <c r="I45" s="62"/>
      <c r="J45" s="56"/>
      <c r="K45" s="57"/>
      <c r="L45" s="57"/>
      <c r="M45" s="57"/>
      <c r="N45" s="61"/>
      <c r="O45" s="62"/>
      <c r="P45" s="20"/>
    </row>
    <row r="46" spans="1:256">
      <c r="A46" s="25"/>
      <c r="B46" s="126" t="s">
        <v>95</v>
      </c>
      <c r="D46" s="19"/>
      <c r="E46" s="19"/>
      <c r="F46" s="19"/>
      <c r="G46" s="19"/>
      <c r="H46" s="19"/>
      <c r="I46" s="26"/>
      <c r="J46" s="25"/>
      <c r="K46" s="20"/>
      <c r="L46" s="20"/>
      <c r="M46" s="126" t="s">
        <v>97</v>
      </c>
      <c r="N46" s="36"/>
      <c r="O46" s="26"/>
    </row>
    <row r="47" spans="1:256">
      <c r="A47" s="25"/>
      <c r="B47" s="20"/>
      <c r="C47" s="126"/>
      <c r="D47" s="19"/>
      <c r="E47" s="19"/>
      <c r="F47" s="19"/>
      <c r="G47" s="19"/>
      <c r="H47" s="19"/>
      <c r="I47" s="26"/>
      <c r="J47" s="25"/>
      <c r="K47" s="20"/>
      <c r="L47" s="20"/>
      <c r="M47" s="20"/>
      <c r="N47" s="36"/>
      <c r="O47" s="26"/>
    </row>
    <row r="48" spans="1:256">
      <c r="A48" s="25"/>
      <c r="B48" s="20"/>
      <c r="C48" s="20"/>
      <c r="D48" s="370" t="s">
        <v>112</v>
      </c>
      <c r="E48" s="370"/>
      <c r="F48" s="370"/>
      <c r="G48" s="370"/>
      <c r="H48" s="370"/>
      <c r="I48" s="26"/>
      <c r="J48" s="25"/>
      <c r="K48" s="20"/>
      <c r="L48" s="20"/>
      <c r="M48" s="20"/>
      <c r="N48" s="36"/>
      <c r="O48" s="26"/>
    </row>
    <row r="49" spans="1:15" ht="12">
      <c r="A49" s="25"/>
      <c r="B49" s="20"/>
      <c r="C49" s="121" t="s">
        <v>78</v>
      </c>
      <c r="D49" s="19"/>
      <c r="E49" s="19"/>
      <c r="F49" s="19"/>
      <c r="G49" s="19"/>
      <c r="H49" s="19"/>
      <c r="I49" s="26"/>
      <c r="J49" s="25"/>
      <c r="K49" s="20"/>
      <c r="L49" s="20"/>
      <c r="M49" s="121" t="s">
        <v>98</v>
      </c>
      <c r="N49" s="128">
        <f>+H61</f>
        <v>-669.28</v>
      </c>
      <c r="O49" s="26"/>
    </row>
    <row r="50" spans="1:15" ht="12">
      <c r="A50" s="25"/>
      <c r="B50" s="20"/>
      <c r="C50" s="121" t="s">
        <v>79</v>
      </c>
      <c r="D50" s="19"/>
      <c r="E50" s="19"/>
      <c r="F50" s="19"/>
      <c r="G50" s="19"/>
      <c r="H50" s="101">
        <v>0</v>
      </c>
      <c r="I50" s="26"/>
      <c r="J50" s="25"/>
      <c r="K50" s="20"/>
      <c r="L50" s="20"/>
      <c r="M50" s="121"/>
      <c r="N50" s="36"/>
      <c r="O50" s="26"/>
    </row>
    <row r="51" spans="1:15" ht="12">
      <c r="A51" s="25"/>
      <c r="B51" s="20"/>
      <c r="C51" s="121" t="s">
        <v>80</v>
      </c>
      <c r="D51" s="19"/>
      <c r="E51" s="19"/>
      <c r="F51" s="19"/>
      <c r="G51" s="19"/>
      <c r="H51" s="107">
        <v>0</v>
      </c>
      <c r="I51" s="26"/>
      <c r="J51" s="25"/>
      <c r="K51" s="20"/>
      <c r="L51" s="20"/>
      <c r="M51" s="136" t="s">
        <v>107</v>
      </c>
      <c r="N51" s="36"/>
      <c r="O51" s="26"/>
    </row>
    <row r="52" spans="1:15" ht="12">
      <c r="A52" s="25"/>
      <c r="B52" s="20"/>
      <c r="C52" s="121" t="s">
        <v>81</v>
      </c>
      <c r="D52" s="19"/>
      <c r="E52" s="19"/>
      <c r="F52" s="19"/>
      <c r="G52" s="19"/>
      <c r="H52" s="101">
        <f>H50-H51</f>
        <v>0</v>
      </c>
      <c r="I52" s="26"/>
      <c r="J52" s="25"/>
      <c r="K52" s="20"/>
      <c r="L52" s="20"/>
      <c r="M52" s="136" t="s">
        <v>108</v>
      </c>
      <c r="N52" s="36"/>
      <c r="O52" s="26"/>
    </row>
    <row r="53" spans="1:15" ht="14.25">
      <c r="A53" s="25"/>
      <c r="B53" s="20"/>
      <c r="C53" s="122" t="s">
        <v>82</v>
      </c>
      <c r="D53" s="19"/>
      <c r="E53" s="19"/>
      <c r="F53" s="19"/>
      <c r="G53" s="19"/>
      <c r="H53" s="123">
        <v>0</v>
      </c>
      <c r="I53" s="26"/>
      <c r="J53" s="25"/>
      <c r="K53" s="20"/>
      <c r="L53" s="20"/>
      <c r="M53" s="20"/>
      <c r="N53" s="36"/>
      <c r="O53" s="26"/>
    </row>
    <row r="54" spans="1:15" ht="12">
      <c r="A54" s="25"/>
      <c r="B54" s="20"/>
      <c r="C54" s="121" t="s">
        <v>77</v>
      </c>
      <c r="D54" s="19"/>
      <c r="E54" s="19"/>
      <c r="F54" s="19"/>
      <c r="G54" s="19"/>
      <c r="H54" s="101">
        <f>SUM(H53:H53)+H52</f>
        <v>0</v>
      </c>
      <c r="I54" s="26"/>
      <c r="J54" s="25"/>
      <c r="K54" s="20"/>
      <c r="L54" s="20"/>
      <c r="M54" s="20"/>
      <c r="N54" s="36"/>
      <c r="O54" s="26"/>
    </row>
    <row r="55" spans="1:15" ht="12">
      <c r="A55" s="25"/>
      <c r="B55" s="20"/>
      <c r="C55" s="121" t="s">
        <v>83</v>
      </c>
      <c r="D55" s="101"/>
      <c r="E55" s="19"/>
      <c r="F55" s="101">
        <f>630+39.28</f>
        <v>669.28</v>
      </c>
      <c r="G55" s="19"/>
      <c r="H55" s="101"/>
      <c r="I55" s="26"/>
      <c r="J55" s="25"/>
      <c r="K55" s="20"/>
      <c r="L55" s="20"/>
      <c r="O55" s="26"/>
    </row>
    <row r="56" spans="1:15" ht="12">
      <c r="A56" s="25"/>
      <c r="B56" s="20"/>
      <c r="C56" s="121" t="s">
        <v>84</v>
      </c>
      <c r="D56" s="19"/>
      <c r="E56" s="19"/>
      <c r="F56" s="107">
        <v>0</v>
      </c>
      <c r="G56" s="19"/>
      <c r="H56" s="101">
        <f>F55</f>
        <v>669.28</v>
      </c>
      <c r="I56" s="26"/>
      <c r="J56" s="25"/>
      <c r="K56" s="20"/>
      <c r="L56" s="20"/>
      <c r="O56" s="26"/>
    </row>
    <row r="57" spans="1:15" ht="12">
      <c r="A57" s="25"/>
      <c r="B57" s="20"/>
      <c r="C57" s="121" t="s">
        <v>85</v>
      </c>
      <c r="D57" s="19"/>
      <c r="E57" s="19"/>
      <c r="F57" s="19"/>
      <c r="G57" s="19"/>
      <c r="H57" s="101">
        <f>SUM(H54-H56)</f>
        <v>-669.28</v>
      </c>
      <c r="I57" s="26"/>
      <c r="J57" s="25"/>
      <c r="K57" s="20"/>
      <c r="L57" s="20"/>
      <c r="M57" s="20" t="s">
        <v>103</v>
      </c>
      <c r="N57" s="129" t="s">
        <v>99</v>
      </c>
      <c r="O57" s="26"/>
    </row>
    <row r="58" spans="1:15" ht="12">
      <c r="A58" s="25"/>
      <c r="B58" s="20"/>
      <c r="C58" s="121" t="s">
        <v>86</v>
      </c>
      <c r="D58" s="19"/>
      <c r="E58" s="19"/>
      <c r="F58" s="19"/>
      <c r="G58" s="19"/>
      <c r="H58" s="101"/>
      <c r="I58" s="26"/>
      <c r="J58" s="25"/>
      <c r="K58" s="20"/>
      <c r="L58" s="20"/>
      <c r="M58" s="20"/>
      <c r="N58" s="129" t="s">
        <v>102</v>
      </c>
      <c r="O58" s="26"/>
    </row>
    <row r="59" spans="1:15" ht="12">
      <c r="A59" s="25"/>
      <c r="B59" s="20"/>
      <c r="C59" s="121" t="s">
        <v>87</v>
      </c>
      <c r="D59" s="19"/>
      <c r="E59" s="19"/>
      <c r="F59" s="101">
        <v>0</v>
      </c>
      <c r="G59" s="19"/>
      <c r="H59" s="101">
        <v>0</v>
      </c>
      <c r="I59" s="26"/>
      <c r="J59" s="25"/>
      <c r="K59" s="20"/>
      <c r="L59" s="20"/>
      <c r="M59" s="20"/>
      <c r="N59" s="129"/>
      <c r="O59" s="26"/>
    </row>
    <row r="60" spans="1:15" ht="12">
      <c r="A60" s="25"/>
      <c r="B60" s="20"/>
      <c r="C60" s="121" t="s">
        <v>88</v>
      </c>
      <c r="D60" s="19"/>
      <c r="E60" s="19"/>
      <c r="F60" s="124">
        <v>0</v>
      </c>
      <c r="G60" s="19"/>
      <c r="H60" s="124">
        <v>0</v>
      </c>
      <c r="I60" s="26"/>
      <c r="J60" s="25"/>
      <c r="K60" s="20"/>
      <c r="L60" s="20"/>
      <c r="M60" s="20" t="s">
        <v>104</v>
      </c>
      <c r="N60" s="129" t="s">
        <v>100</v>
      </c>
      <c r="O60" s="26"/>
    </row>
    <row r="61" spans="1:15" ht="12">
      <c r="A61" s="25"/>
      <c r="B61" s="20"/>
      <c r="C61" s="121" t="s">
        <v>89</v>
      </c>
      <c r="D61" s="19"/>
      <c r="E61" s="19"/>
      <c r="F61" s="19"/>
      <c r="G61" s="19"/>
      <c r="H61" s="125">
        <f>+H57</f>
        <v>-669.28</v>
      </c>
      <c r="I61" s="26"/>
      <c r="J61" s="25"/>
      <c r="K61" s="20"/>
      <c r="L61" s="20"/>
      <c r="M61" s="20" t="s">
        <v>105</v>
      </c>
      <c r="N61" s="129" t="s">
        <v>101</v>
      </c>
      <c r="O61" s="26"/>
    </row>
    <row r="62" spans="1:15">
      <c r="A62" s="25"/>
      <c r="B62" s="20"/>
      <c r="C62" s="20"/>
      <c r="D62" s="19"/>
      <c r="E62" s="19"/>
      <c r="F62" s="19"/>
      <c r="G62" s="19"/>
      <c r="H62" s="19"/>
      <c r="I62" s="26"/>
      <c r="J62" s="25"/>
      <c r="K62" s="20"/>
      <c r="L62" s="20"/>
      <c r="M62" s="20"/>
      <c r="N62" s="36"/>
      <c r="O62" s="26"/>
    </row>
    <row r="63" spans="1:15" ht="9.75" thickBot="1">
      <c r="A63" s="27"/>
      <c r="B63" s="28"/>
      <c r="C63" s="28"/>
      <c r="D63" s="29"/>
      <c r="E63" s="29"/>
      <c r="F63" s="29"/>
      <c r="G63" s="29"/>
      <c r="H63" s="29"/>
      <c r="I63" s="30"/>
      <c r="J63" s="27"/>
      <c r="K63" s="28"/>
      <c r="L63" s="28"/>
      <c r="M63" s="28"/>
      <c r="N63" s="51"/>
      <c r="O63" s="30"/>
    </row>
  </sheetData>
  <mergeCells count="12">
    <mergeCell ref="D48:H48"/>
    <mergeCell ref="C1:M1"/>
    <mergeCell ref="C2:M2"/>
    <mergeCell ref="C3:M3"/>
    <mergeCell ref="C4:M4"/>
    <mergeCell ref="H7:I7"/>
    <mergeCell ref="F9:H9"/>
    <mergeCell ref="B14:C14"/>
    <mergeCell ref="L14:M14"/>
    <mergeCell ref="B17:C17"/>
    <mergeCell ref="M29:N29"/>
    <mergeCell ref="B30:C30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63"/>
  <sheetViews>
    <sheetView topLeftCell="C34" zoomScale="115" zoomScaleNormal="115" workbookViewId="0">
      <selection activeCell="N57" sqref="N57"/>
    </sheetView>
  </sheetViews>
  <sheetFormatPr defaultRowHeight="9"/>
  <cols>
    <col min="1" max="1" width="3.42578125" style="1" customWidth="1"/>
    <col min="2" max="2" width="4.42578125" style="1" customWidth="1"/>
    <col min="3" max="3" width="44.42578125" style="1" bestFit="1" customWidth="1"/>
    <col min="4" max="4" width="8.28515625" style="11" customWidth="1"/>
    <col min="5" max="5" width="0.85546875" style="11" customWidth="1"/>
    <col min="6" max="6" width="8.7109375" style="11" customWidth="1"/>
    <col min="7" max="7" width="0.7109375" style="11" customWidth="1"/>
    <col min="8" max="8" width="11.42578125" style="11" bestFit="1" customWidth="1"/>
    <col min="9" max="9" width="1" style="11" customWidth="1"/>
    <col min="10" max="10" width="1.5703125" style="1" customWidth="1"/>
    <col min="11" max="11" width="2" style="1" customWidth="1"/>
    <col min="12" max="12" width="4" style="1" customWidth="1"/>
    <col min="13" max="13" width="41.7109375" style="1" bestFit="1" customWidth="1"/>
    <col min="14" max="14" width="13.42578125" style="35" customWidth="1"/>
    <col min="15" max="15" width="6.42578125" style="11" customWidth="1"/>
    <col min="16" max="16384" width="9.140625" style="1"/>
  </cols>
  <sheetData>
    <row r="1" spans="1:16" ht="12.75">
      <c r="A1" s="56"/>
      <c r="B1" s="57"/>
      <c r="C1" s="371" t="s">
        <v>116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61"/>
      <c r="O1" s="62"/>
    </row>
    <row r="2" spans="1:16" ht="12.75">
      <c r="A2" s="25"/>
      <c r="B2" s="20"/>
      <c r="C2" s="372" t="s">
        <v>91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6"/>
      <c r="O2" s="26"/>
    </row>
    <row r="3" spans="1:16" ht="12.75">
      <c r="A3" s="25"/>
      <c r="B3" s="20"/>
      <c r="C3" s="372" t="s">
        <v>113</v>
      </c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6"/>
      <c r="O3" s="26"/>
    </row>
    <row r="4" spans="1:16" ht="12.75">
      <c r="A4" s="25"/>
      <c r="B4" s="20"/>
      <c r="C4" s="372" t="s">
        <v>92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6"/>
      <c r="O4" s="26"/>
    </row>
    <row r="5" spans="1:16" ht="9.75" thickBot="1">
      <c r="A5" s="27"/>
      <c r="B5" s="28"/>
      <c r="C5" s="28"/>
      <c r="D5" s="29"/>
      <c r="E5" s="29"/>
      <c r="F5" s="29"/>
      <c r="G5" s="29"/>
      <c r="H5" s="29"/>
      <c r="I5" s="29"/>
      <c r="J5" s="28"/>
      <c r="K5" s="28"/>
      <c r="L5" s="28"/>
      <c r="M5" s="28"/>
      <c r="N5" s="51"/>
      <c r="O5" s="30"/>
    </row>
    <row r="6" spans="1:16" ht="10.5">
      <c r="A6" s="56"/>
      <c r="B6" s="57"/>
      <c r="C6" s="58"/>
      <c r="D6" s="59"/>
      <c r="E6" s="59"/>
      <c r="F6" s="59"/>
      <c r="G6" s="59"/>
      <c r="H6" s="60"/>
      <c r="I6" s="59"/>
      <c r="J6" s="99"/>
      <c r="K6" s="57"/>
      <c r="L6" s="57"/>
      <c r="M6" s="57"/>
      <c r="N6" s="61"/>
      <c r="O6" s="62"/>
      <c r="P6" s="20"/>
    </row>
    <row r="7" spans="1:16">
      <c r="A7" s="63"/>
      <c r="B7" s="64"/>
      <c r="C7" s="64"/>
      <c r="D7" s="65"/>
      <c r="E7" s="65"/>
      <c r="F7" s="65"/>
      <c r="G7" s="65"/>
      <c r="H7" s="373"/>
      <c r="I7" s="373"/>
      <c r="J7" s="3"/>
      <c r="K7" s="64"/>
      <c r="L7" s="66"/>
      <c r="M7" s="64"/>
      <c r="N7" s="36" t="s">
        <v>47</v>
      </c>
      <c r="O7" s="67"/>
      <c r="P7" s="20"/>
    </row>
    <row r="8" spans="1:16">
      <c r="A8" s="63"/>
      <c r="B8" s="64"/>
      <c r="C8" s="68" t="s">
        <v>0</v>
      </c>
      <c r="D8" s="12"/>
      <c r="E8" s="12"/>
      <c r="F8" s="12"/>
      <c r="G8" s="12"/>
      <c r="H8" s="12"/>
      <c r="I8" s="12"/>
      <c r="J8" s="3"/>
      <c r="K8" s="4"/>
      <c r="L8" s="5"/>
      <c r="M8" s="69" t="s">
        <v>1</v>
      </c>
      <c r="N8" s="55" t="s">
        <v>48</v>
      </c>
      <c r="O8" s="70"/>
      <c r="P8" s="20"/>
    </row>
    <row r="9" spans="1:16">
      <c r="A9" s="63"/>
      <c r="B9" s="64"/>
      <c r="C9" s="64"/>
      <c r="D9" s="12"/>
      <c r="E9" s="12"/>
      <c r="F9" s="374" t="s">
        <v>2</v>
      </c>
      <c r="G9" s="374"/>
      <c r="H9" s="375"/>
      <c r="I9" s="135"/>
      <c r="J9" s="6"/>
      <c r="K9" s="4"/>
      <c r="L9" s="5"/>
      <c r="M9" s="20"/>
      <c r="N9" s="55" t="s">
        <v>3</v>
      </c>
      <c r="O9" s="26"/>
      <c r="P9" s="20"/>
    </row>
    <row r="10" spans="1:16">
      <c r="A10" s="63"/>
      <c r="B10" s="64"/>
      <c r="C10" s="64"/>
      <c r="D10" s="12"/>
      <c r="E10" s="12"/>
      <c r="F10" s="13" t="s">
        <v>3</v>
      </c>
      <c r="G10" s="13"/>
      <c r="H10" s="41" t="s">
        <v>114</v>
      </c>
      <c r="I10" s="14"/>
      <c r="J10" s="3"/>
      <c r="K10" s="4"/>
      <c r="L10" s="5"/>
      <c r="M10" s="20"/>
      <c r="N10" s="41" t="s">
        <v>114</v>
      </c>
      <c r="O10" s="71"/>
      <c r="P10" s="20"/>
    </row>
    <row r="11" spans="1:16">
      <c r="A11" s="72"/>
      <c r="B11" s="73"/>
      <c r="C11" s="73"/>
      <c r="D11" s="43"/>
      <c r="E11" s="43"/>
      <c r="F11" s="43"/>
      <c r="G11" s="43"/>
      <c r="H11" s="43"/>
      <c r="I11" s="43"/>
      <c r="J11" s="3"/>
      <c r="K11" s="4"/>
      <c r="L11" s="74"/>
      <c r="M11" s="20"/>
      <c r="N11" s="49"/>
      <c r="O11" s="75"/>
      <c r="P11" s="20"/>
    </row>
    <row r="12" spans="1:16">
      <c r="A12" s="72"/>
      <c r="B12" s="73"/>
      <c r="C12" s="73"/>
      <c r="D12" s="44" t="s">
        <v>5</v>
      </c>
      <c r="E12" s="44"/>
      <c r="F12" s="43"/>
      <c r="G12" s="43"/>
      <c r="H12" s="44" t="s">
        <v>6</v>
      </c>
      <c r="I12" s="44"/>
      <c r="J12" s="3"/>
      <c r="K12" s="4"/>
      <c r="L12" s="74"/>
      <c r="M12" s="73"/>
      <c r="N12" s="49"/>
      <c r="O12" s="76"/>
      <c r="P12" s="20"/>
    </row>
    <row r="13" spans="1:16">
      <c r="A13" s="72"/>
      <c r="B13" s="73"/>
      <c r="C13" s="73"/>
      <c r="D13" s="45" t="s">
        <v>7</v>
      </c>
      <c r="E13" s="44"/>
      <c r="F13" s="45" t="s">
        <v>8</v>
      </c>
      <c r="G13" s="44"/>
      <c r="H13" s="45" t="s">
        <v>5</v>
      </c>
      <c r="I13" s="44"/>
      <c r="J13" s="7"/>
      <c r="K13" s="77"/>
      <c r="L13" s="78"/>
      <c r="M13" s="73"/>
      <c r="N13" s="46"/>
      <c r="O13" s="79"/>
      <c r="P13" s="20"/>
    </row>
    <row r="14" spans="1:16">
      <c r="A14" s="80" t="s">
        <v>9</v>
      </c>
      <c r="B14" s="376" t="s">
        <v>10</v>
      </c>
      <c r="C14" s="376"/>
      <c r="D14" s="46"/>
      <c r="E14" s="46"/>
      <c r="F14" s="46"/>
      <c r="G14" s="46"/>
      <c r="H14" s="46"/>
      <c r="I14" s="46"/>
      <c r="J14" s="7"/>
      <c r="K14" s="77" t="s">
        <v>4</v>
      </c>
      <c r="L14" s="377" t="s">
        <v>11</v>
      </c>
      <c r="M14" s="378"/>
      <c r="N14" s="43"/>
      <c r="O14" s="70"/>
      <c r="P14" s="20"/>
    </row>
    <row r="15" spans="1:16">
      <c r="A15" s="72"/>
      <c r="B15" s="64" t="s">
        <v>12</v>
      </c>
      <c r="C15" s="64" t="s">
        <v>13</v>
      </c>
      <c r="D15" s="47">
        <f>'ΙΣΟΛΟΓΙΣΜΟΣ_2012-2013'!J14-ΙΣΟΛΟΓΙΣΜΟΣ_2010!D15</f>
        <v>0</v>
      </c>
      <c r="E15" s="10"/>
      <c r="F15" s="47">
        <v>0</v>
      </c>
      <c r="G15" s="47"/>
      <c r="H15" s="23">
        <f>D15-F15</f>
        <v>0</v>
      </c>
      <c r="I15" s="18"/>
      <c r="J15" s="8"/>
      <c r="K15" s="73"/>
      <c r="L15" s="9" t="s">
        <v>14</v>
      </c>
      <c r="M15" s="73" t="s">
        <v>93</v>
      </c>
      <c r="N15" s="43"/>
      <c r="O15" s="70"/>
      <c r="P15" s="20"/>
    </row>
    <row r="16" spans="1:16" ht="9.75" thickBot="1">
      <c r="A16" s="72"/>
      <c r="B16" s="64"/>
      <c r="C16" s="64"/>
      <c r="D16" s="22">
        <f>SUM(D15:D15)</f>
        <v>0</v>
      </c>
      <c r="E16" s="18"/>
      <c r="F16" s="22">
        <f>SUM(F15:F15)</f>
        <v>0</v>
      </c>
      <c r="G16" s="18"/>
      <c r="H16" s="22">
        <f>SUM(H15:H15)</f>
        <v>0</v>
      </c>
      <c r="I16" s="18"/>
      <c r="J16" s="8"/>
      <c r="K16" s="73"/>
      <c r="L16" s="9"/>
      <c r="M16" s="73"/>
      <c r="N16" s="43"/>
      <c r="O16" s="70"/>
      <c r="P16" s="20"/>
    </row>
    <row r="17" spans="1:16" ht="9.75" thickTop="1">
      <c r="A17" s="80" t="s">
        <v>18</v>
      </c>
      <c r="B17" s="376" t="s">
        <v>19</v>
      </c>
      <c r="C17" s="378"/>
      <c r="D17" s="15"/>
      <c r="E17" s="15"/>
      <c r="F17" s="15"/>
      <c r="G17" s="15"/>
      <c r="H17" s="15"/>
      <c r="I17" s="15"/>
      <c r="J17" s="3"/>
      <c r="K17" s="77"/>
      <c r="L17" s="74" t="s">
        <v>12</v>
      </c>
      <c r="M17" s="64" t="s">
        <v>15</v>
      </c>
      <c r="N17" s="47">
        <v>60000</v>
      </c>
      <c r="O17" s="81"/>
      <c r="P17" s="20"/>
    </row>
    <row r="18" spans="1:16" ht="9.75" thickBot="1">
      <c r="A18" s="80"/>
      <c r="B18" s="73" t="s">
        <v>14</v>
      </c>
      <c r="C18" s="73" t="s">
        <v>21</v>
      </c>
      <c r="D18" s="16"/>
      <c r="E18" s="16"/>
      <c r="F18" s="16"/>
      <c r="G18" s="16"/>
      <c r="H18" s="15"/>
      <c r="I18" s="15"/>
      <c r="J18" s="3"/>
      <c r="K18" s="77"/>
      <c r="L18" s="74"/>
      <c r="M18" s="64"/>
      <c r="N18" s="22">
        <f>SUM(N17:N17)</f>
        <v>60000</v>
      </c>
      <c r="O18" s="82"/>
      <c r="P18" s="20"/>
    </row>
    <row r="19" spans="1:16" ht="9.75" thickTop="1">
      <c r="A19" s="80"/>
      <c r="B19" s="64" t="s">
        <v>12</v>
      </c>
      <c r="C19" s="64" t="s">
        <v>22</v>
      </c>
      <c r="D19" s="47">
        <f>'ΙΣΟΛΟΓΙΣΜΟΣ_2012-2013'!J18-ΙΣΟΛΟΓΙΣΜΟΣ_2010!D19</f>
        <v>14000</v>
      </c>
      <c r="E19" s="10"/>
      <c r="F19" s="47">
        <v>0</v>
      </c>
      <c r="G19" s="10"/>
      <c r="H19" s="18">
        <f>D19-F19</f>
        <v>14000</v>
      </c>
      <c r="I19" s="18"/>
      <c r="J19" s="3"/>
      <c r="K19" s="77"/>
      <c r="L19" s="74"/>
      <c r="M19" s="64"/>
      <c r="N19" s="18"/>
      <c r="O19" s="82"/>
      <c r="P19" s="20"/>
    </row>
    <row r="20" spans="1:16" ht="9.75" thickBot="1">
      <c r="A20" s="72"/>
      <c r="B20" s="64"/>
      <c r="C20" s="64"/>
      <c r="D20" s="22">
        <f>SUM(D19:D19)</f>
        <v>14000</v>
      </c>
      <c r="E20" s="18"/>
      <c r="F20" s="22">
        <f>SUM(F19:F19)</f>
        <v>0</v>
      </c>
      <c r="G20" s="18"/>
      <c r="H20" s="22">
        <f>SUM(H19:H19)</f>
        <v>14000</v>
      </c>
      <c r="I20" s="18"/>
      <c r="J20" s="3"/>
      <c r="K20" s="83"/>
      <c r="L20" s="9" t="s">
        <v>23</v>
      </c>
      <c r="M20" s="73" t="s">
        <v>24</v>
      </c>
      <c r="N20" s="16"/>
      <c r="O20" s="82"/>
      <c r="P20" s="20"/>
    </row>
    <row r="21" spans="1:16" ht="9.75" thickTop="1">
      <c r="A21" s="72"/>
      <c r="B21" s="64"/>
      <c r="C21" s="64"/>
      <c r="D21" s="16"/>
      <c r="E21" s="16"/>
      <c r="F21" s="16"/>
      <c r="G21" s="16"/>
      <c r="H21" s="15"/>
      <c r="I21" s="15"/>
      <c r="J21" s="3"/>
      <c r="K21" s="83"/>
      <c r="L21" s="74" t="s">
        <v>17</v>
      </c>
      <c r="M21" s="64" t="s">
        <v>25</v>
      </c>
      <c r="N21" s="47">
        <f>'ΙΣΟΛΟΓΙΣΜΟΣ_2012-2013'!V19-ΙΣΟΛΟΓΙΣΜΟΣ_2010!N21</f>
        <v>49991.3</v>
      </c>
      <c r="O21" s="81"/>
      <c r="P21" s="20"/>
    </row>
    <row r="22" spans="1:16" ht="9.75" thickBot="1">
      <c r="A22" s="72"/>
      <c r="B22" s="73" t="s">
        <v>20</v>
      </c>
      <c r="C22" s="73" t="s">
        <v>26</v>
      </c>
      <c r="D22" s="16"/>
      <c r="E22" s="16"/>
      <c r="F22" s="16"/>
      <c r="G22" s="16"/>
      <c r="H22" s="16"/>
      <c r="I22" s="16"/>
      <c r="J22" s="8"/>
      <c r="K22" s="77"/>
      <c r="L22" s="74"/>
      <c r="M22" s="64"/>
      <c r="N22" s="22">
        <f>+N21</f>
        <v>49991.3</v>
      </c>
      <c r="O22" s="82"/>
      <c r="P22" s="20"/>
    </row>
    <row r="23" spans="1:16" ht="9.75" thickTop="1">
      <c r="A23" s="72"/>
      <c r="B23" s="64" t="s">
        <v>12</v>
      </c>
      <c r="C23" s="64" t="s">
        <v>27</v>
      </c>
      <c r="D23" s="47">
        <f>'ΙΣΟΛΟΓΙΣΜΟΣ_2012-2013'!J22-ΙΣΟΛΟΓΙΣΜΟΣ_2010!D23</f>
        <v>49991.3</v>
      </c>
      <c r="E23" s="10"/>
      <c r="F23" s="16">
        <v>0</v>
      </c>
      <c r="G23" s="16"/>
      <c r="H23" s="47">
        <f>D23</f>
        <v>49991.3</v>
      </c>
      <c r="I23" s="10"/>
      <c r="J23" s="8"/>
      <c r="K23" s="77"/>
      <c r="L23" s="84" t="s">
        <v>30</v>
      </c>
      <c r="M23" s="85" t="s">
        <v>31</v>
      </c>
      <c r="N23" s="31"/>
      <c r="O23" s="86"/>
      <c r="P23" s="20"/>
    </row>
    <row r="24" spans="1:16">
      <c r="A24" s="72"/>
      <c r="B24" s="64" t="s">
        <v>16</v>
      </c>
      <c r="C24" s="64" t="s">
        <v>28</v>
      </c>
      <c r="D24" s="47">
        <f>'ΙΣΟΛΟΓΙΣΜΟΣ_2012-2013'!J23-ΙΣΟΛΟΓΙΣΜΟΣ_2010!D24</f>
        <v>16290</v>
      </c>
      <c r="E24" s="10"/>
      <c r="F24" s="47">
        <v>0</v>
      </c>
      <c r="G24" s="10"/>
      <c r="H24" s="23">
        <f>D24-F24</f>
        <v>16290</v>
      </c>
      <c r="I24" s="18"/>
      <c r="J24" s="8"/>
      <c r="K24" s="77"/>
      <c r="L24" s="74" t="s">
        <v>38</v>
      </c>
      <c r="M24" s="64" t="s">
        <v>33</v>
      </c>
      <c r="N24" s="48">
        <f>N49</f>
        <v>-48547.48</v>
      </c>
      <c r="O24" s="81"/>
      <c r="P24" s="20"/>
    </row>
    <row r="25" spans="1:16" ht="9.75" thickBot="1">
      <c r="A25" s="72"/>
      <c r="B25" s="64"/>
      <c r="C25" s="64"/>
      <c r="D25" s="22">
        <f>SUM(D23:D24)</f>
        <v>66281.3</v>
      </c>
      <c r="E25" s="18"/>
      <c r="F25" s="22">
        <f>SUM(F23:F24)</f>
        <v>0</v>
      </c>
      <c r="G25" s="18"/>
      <c r="H25" s="22">
        <f>SUM(H23:H24)</f>
        <v>66281.3</v>
      </c>
      <c r="I25" s="18"/>
      <c r="J25" s="8"/>
      <c r="K25" s="77"/>
      <c r="L25" s="74"/>
      <c r="M25" s="87" t="s">
        <v>49</v>
      </c>
      <c r="N25" s="47">
        <f>+N24</f>
        <v>-48547.48</v>
      </c>
      <c r="O25" s="81"/>
      <c r="P25" s="20"/>
    </row>
    <row r="26" spans="1:16" ht="10.5" thickTop="1" thickBot="1">
      <c r="A26" s="72"/>
      <c r="B26" s="64"/>
      <c r="C26" s="64" t="s">
        <v>32</v>
      </c>
      <c r="D26" s="18">
        <f>D20+D25</f>
        <v>80281.3</v>
      </c>
      <c r="E26" s="18"/>
      <c r="F26" s="18">
        <f>F20+F25</f>
        <v>0</v>
      </c>
      <c r="G26" s="18"/>
      <c r="H26" s="18">
        <f>H20+H25</f>
        <v>80281.3</v>
      </c>
      <c r="I26" s="18"/>
      <c r="J26" s="8"/>
      <c r="K26" s="77"/>
      <c r="L26" s="74"/>
      <c r="M26" s="64"/>
      <c r="N26" s="22"/>
      <c r="O26" s="82"/>
      <c r="P26" s="20"/>
    </row>
    <row r="27" spans="1:16" ht="10.5" thickTop="1" thickBot="1">
      <c r="A27" s="72"/>
      <c r="B27" s="64"/>
      <c r="C27" s="64"/>
      <c r="D27" s="10"/>
      <c r="E27" s="10"/>
      <c r="F27" s="10"/>
      <c r="G27" s="10"/>
      <c r="H27" s="10"/>
      <c r="I27" s="10"/>
      <c r="J27" s="8"/>
      <c r="K27" s="77"/>
      <c r="L27" s="74"/>
      <c r="M27" s="73" t="s">
        <v>76</v>
      </c>
      <c r="N27" s="21">
        <f>N18+N22+N25</f>
        <v>61443.82</v>
      </c>
      <c r="O27" s="82"/>
      <c r="P27" s="20"/>
    </row>
    <row r="28" spans="1:16" ht="9.75" thickTop="1">
      <c r="A28" s="72"/>
      <c r="B28" s="64"/>
      <c r="C28" s="64"/>
      <c r="D28" s="16"/>
      <c r="E28" s="16"/>
      <c r="F28" s="16"/>
      <c r="G28" s="16"/>
      <c r="H28" s="24"/>
      <c r="I28" s="18"/>
      <c r="J28" s="8"/>
      <c r="K28" s="77"/>
      <c r="L28" s="74"/>
      <c r="M28" s="73"/>
      <c r="N28" s="15"/>
      <c r="O28" s="88"/>
      <c r="P28" s="20"/>
    </row>
    <row r="29" spans="1:16" ht="9.75" thickBot="1">
      <c r="A29" s="72"/>
      <c r="B29" s="64"/>
      <c r="C29" s="73" t="s">
        <v>71</v>
      </c>
      <c r="D29" s="15"/>
      <c r="E29" s="15"/>
      <c r="F29" s="15"/>
      <c r="G29" s="15"/>
      <c r="H29" s="54">
        <f>H25+H20</f>
        <v>80281.3</v>
      </c>
      <c r="I29" s="18"/>
      <c r="J29" s="8"/>
      <c r="K29" s="77"/>
      <c r="L29" s="77" t="s">
        <v>18</v>
      </c>
      <c r="M29" s="379" t="s">
        <v>36</v>
      </c>
      <c r="N29" s="378"/>
      <c r="O29" s="88"/>
      <c r="P29" s="20"/>
    </row>
    <row r="30" spans="1:16" ht="9.75" thickTop="1">
      <c r="A30" s="80" t="s">
        <v>34</v>
      </c>
      <c r="B30" s="376" t="s">
        <v>35</v>
      </c>
      <c r="C30" s="378"/>
      <c r="D30" s="16"/>
      <c r="E30" s="16"/>
      <c r="F30" s="16"/>
      <c r="G30" s="16"/>
      <c r="H30" s="16"/>
      <c r="I30" s="16"/>
      <c r="J30" s="8"/>
      <c r="K30" s="77"/>
      <c r="L30" s="9" t="s">
        <v>20</v>
      </c>
      <c r="M30" s="73" t="s">
        <v>39</v>
      </c>
      <c r="N30" s="16"/>
      <c r="O30" s="82"/>
      <c r="P30" s="20"/>
    </row>
    <row r="31" spans="1:16">
      <c r="A31" s="80"/>
      <c r="B31" s="133"/>
      <c r="C31" s="134"/>
      <c r="D31" s="15"/>
      <c r="E31" s="15"/>
      <c r="F31" s="15"/>
      <c r="G31" s="15"/>
      <c r="H31" s="15"/>
      <c r="I31" s="15"/>
      <c r="J31" s="8"/>
      <c r="K31" s="77"/>
      <c r="L31" s="74"/>
      <c r="M31" s="64" t="s">
        <v>42</v>
      </c>
      <c r="N31" s="16">
        <f>'ΙΣΟΛΟΓΙΣΜΟΣ_2012-2013'!V34-ΙΣΟΛΟΓΙΣΜΟΣ_2010!N31</f>
        <v>0</v>
      </c>
      <c r="O31" s="89"/>
      <c r="P31" s="20"/>
    </row>
    <row r="32" spans="1:16">
      <c r="A32" s="90"/>
      <c r="B32" s="85" t="s">
        <v>20</v>
      </c>
      <c r="C32" s="85" t="s">
        <v>37</v>
      </c>
      <c r="D32" s="52"/>
      <c r="E32" s="52"/>
      <c r="F32" s="52"/>
      <c r="G32" s="52"/>
      <c r="H32" s="52"/>
      <c r="I32" s="52"/>
      <c r="J32" s="8"/>
      <c r="K32" s="77"/>
      <c r="L32" s="74"/>
      <c r="M32" s="64" t="s">
        <v>111</v>
      </c>
      <c r="N32" s="47">
        <v>9.0299999999999994</v>
      </c>
      <c r="O32" s="89"/>
      <c r="P32" s="20"/>
    </row>
    <row r="33" spans="1:256" ht="9" customHeight="1" thickBot="1">
      <c r="A33" s="80"/>
      <c r="B33" s="64" t="s">
        <v>29</v>
      </c>
      <c r="C33" s="64" t="s">
        <v>40</v>
      </c>
      <c r="D33" s="16"/>
      <c r="E33" s="16"/>
      <c r="F33" s="16"/>
      <c r="G33" s="16"/>
      <c r="H33" s="47">
        <f>'ΙΣΟΛΟΓΙΣΜΟΣ_2012-2013'!N32-ΙΣΟΛΟΓΙΣΜΟΣ_2010!H33</f>
        <v>-35549.56</v>
      </c>
      <c r="I33" s="10"/>
      <c r="J33" s="8"/>
      <c r="K33" s="77"/>
      <c r="L33" s="74"/>
      <c r="M33" s="73" t="s">
        <v>74</v>
      </c>
      <c r="N33" s="22">
        <f>SUM(N31:N32)</f>
        <v>9.0299999999999994</v>
      </c>
      <c r="O33" s="89"/>
      <c r="P33" s="20"/>
    </row>
    <row r="34" spans="1:256" ht="9.75" thickTop="1">
      <c r="A34" s="63"/>
      <c r="B34" s="64" t="s">
        <v>41</v>
      </c>
      <c r="C34" s="64" t="s">
        <v>43</v>
      </c>
      <c r="D34" s="64"/>
      <c r="E34" s="64"/>
      <c r="F34" s="64"/>
      <c r="G34" s="64"/>
      <c r="H34" s="47">
        <f>'ΙΣΟΛΟΓΙΣΜΟΣ_2012-2013'!N33-ΙΣΟΛΟΓΙΣΜΟΣ_2010!H34</f>
        <v>18375.52</v>
      </c>
      <c r="I34" s="64"/>
      <c r="J34" s="8"/>
      <c r="K34" s="64"/>
      <c r="L34" s="74"/>
      <c r="M34" s="64"/>
      <c r="N34" s="16"/>
      <c r="O34" s="81"/>
      <c r="P34" s="20"/>
    </row>
    <row r="35" spans="1:256" ht="9.75" thickBot="1">
      <c r="A35" s="80"/>
      <c r="B35" s="64"/>
      <c r="C35" s="64"/>
      <c r="D35" s="16"/>
      <c r="E35" s="16"/>
      <c r="F35" s="16"/>
      <c r="G35" s="16"/>
      <c r="H35" s="22">
        <f>SUM(H33:H34)</f>
        <v>-17174.039999999997</v>
      </c>
      <c r="I35" s="18"/>
      <c r="J35" s="8"/>
      <c r="K35" s="77"/>
      <c r="L35" s="74"/>
      <c r="M35" s="64"/>
      <c r="N35" s="16"/>
      <c r="O35" s="8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9.75" thickTop="1">
      <c r="A36" s="80"/>
      <c r="B36" s="73" t="s">
        <v>44</v>
      </c>
      <c r="C36" s="73" t="s">
        <v>45</v>
      </c>
      <c r="D36" s="16"/>
      <c r="E36" s="16"/>
      <c r="F36" s="15"/>
      <c r="G36" s="15"/>
      <c r="H36" s="15"/>
      <c r="I36" s="15"/>
      <c r="J36" s="8"/>
      <c r="K36" s="77"/>
      <c r="L36" s="74"/>
      <c r="M36" s="64"/>
      <c r="N36" s="16"/>
      <c r="O36" s="89"/>
      <c r="P36" s="20"/>
    </row>
    <row r="37" spans="1:256">
      <c r="A37" s="80"/>
      <c r="B37" s="64" t="s">
        <v>12</v>
      </c>
      <c r="C37" s="64" t="s">
        <v>46</v>
      </c>
      <c r="D37" s="16"/>
      <c r="E37" s="16"/>
      <c r="F37" s="16"/>
      <c r="G37" s="16"/>
      <c r="H37" s="48">
        <f>'ΙΣΟΛΟΓΙΣΜΟΣ_2012-2013'!N36-ΙΣΟΛΟΓΙΣΜΟΣ_2010!H37</f>
        <v>105.07</v>
      </c>
      <c r="I37" s="10"/>
      <c r="J37" s="8"/>
      <c r="K37" s="77"/>
      <c r="L37" s="74"/>
      <c r="M37" s="64"/>
      <c r="N37" s="16"/>
      <c r="O37" s="89"/>
      <c r="P37" s="20"/>
    </row>
    <row r="38" spans="1:256" ht="9.75" thickBot="1">
      <c r="A38" s="80"/>
      <c r="B38" s="64"/>
      <c r="C38" s="73"/>
      <c r="D38" s="16"/>
      <c r="E38" s="16"/>
      <c r="F38" s="16"/>
      <c r="G38" s="16"/>
      <c r="H38" s="21">
        <f>SUM(H37:H37)</f>
        <v>105.07</v>
      </c>
      <c r="I38" s="18"/>
      <c r="J38" s="8"/>
      <c r="K38" s="77"/>
      <c r="L38" s="74"/>
      <c r="M38" s="64"/>
      <c r="N38" s="16"/>
      <c r="O38" s="89"/>
      <c r="P38" s="20"/>
    </row>
    <row r="39" spans="1:256" ht="9.75" thickTop="1">
      <c r="A39" s="80"/>
      <c r="B39" s="64"/>
      <c r="C39" s="73"/>
      <c r="D39" s="16"/>
      <c r="E39" s="16"/>
      <c r="F39" s="16"/>
      <c r="G39" s="16"/>
      <c r="H39" s="23"/>
      <c r="I39" s="18"/>
      <c r="J39" s="8"/>
      <c r="K39" s="77"/>
      <c r="L39" s="74"/>
      <c r="M39" s="64"/>
      <c r="N39" s="16"/>
      <c r="O39" s="89"/>
      <c r="P39" s="20"/>
    </row>
    <row r="40" spans="1:256" ht="9.75" thickBot="1">
      <c r="A40" s="80"/>
      <c r="B40" s="64"/>
      <c r="C40" s="73" t="s">
        <v>72</v>
      </c>
      <c r="D40" s="16"/>
      <c r="E40" s="16"/>
      <c r="F40" s="16"/>
      <c r="G40" s="16"/>
      <c r="H40" s="21">
        <f>H35+H38</f>
        <v>-17068.969999999998</v>
      </c>
      <c r="I40" s="18"/>
      <c r="J40" s="8"/>
      <c r="K40" s="77"/>
      <c r="L40" s="74"/>
      <c r="M40" s="64"/>
      <c r="N40" s="16"/>
      <c r="O40" s="89"/>
      <c r="P40" s="20"/>
    </row>
    <row r="41" spans="1:256" ht="9.75" thickTop="1">
      <c r="A41" s="80"/>
      <c r="B41" s="64"/>
      <c r="C41" s="73"/>
      <c r="D41" s="16"/>
      <c r="E41" s="16"/>
      <c r="F41" s="16"/>
      <c r="G41" s="16"/>
      <c r="H41" s="23"/>
      <c r="I41" s="18"/>
      <c r="J41" s="8"/>
      <c r="K41" s="77"/>
      <c r="L41" s="74"/>
      <c r="M41" s="64"/>
      <c r="N41" s="16"/>
      <c r="O41" s="89"/>
      <c r="P41" s="20"/>
    </row>
    <row r="42" spans="1:256">
      <c r="A42" s="80"/>
      <c r="B42" s="64"/>
      <c r="C42" s="64"/>
      <c r="D42" s="16"/>
      <c r="E42" s="16"/>
      <c r="F42" s="16"/>
      <c r="G42" s="16"/>
      <c r="H42" s="17"/>
      <c r="I42" s="16"/>
      <c r="J42" s="8"/>
      <c r="K42" s="77"/>
      <c r="L42" s="74"/>
      <c r="M42" s="64"/>
      <c r="N42" s="16"/>
      <c r="O42" s="89"/>
      <c r="P42" s="20"/>
    </row>
    <row r="43" spans="1:256" ht="9" customHeight="1" thickBot="1">
      <c r="A43" s="80"/>
      <c r="B43" s="64"/>
      <c r="C43" s="73" t="s">
        <v>73</v>
      </c>
      <c r="D43" s="15"/>
      <c r="E43" s="15"/>
      <c r="F43" s="15"/>
      <c r="G43" s="15"/>
      <c r="H43" s="53">
        <f>H16+H29+H40</f>
        <v>63212.33</v>
      </c>
      <c r="I43" s="18"/>
      <c r="J43" s="3"/>
      <c r="K43" s="77"/>
      <c r="L43" s="74"/>
      <c r="M43" s="73" t="s">
        <v>75</v>
      </c>
      <c r="N43" s="120">
        <f>N27+N33</f>
        <v>61452.85</v>
      </c>
      <c r="O43" s="89"/>
      <c r="P43" s="20"/>
    </row>
    <row r="44" spans="1:256" ht="10.5" thickTop="1" thickBot="1">
      <c r="A44" s="91"/>
      <c r="B44" s="92"/>
      <c r="C44" s="92"/>
      <c r="D44" s="93"/>
      <c r="E44" s="93"/>
      <c r="F44" s="93"/>
      <c r="G44" s="93"/>
      <c r="H44" s="93"/>
      <c r="I44" s="93"/>
      <c r="J44" s="94"/>
      <c r="K44" s="95"/>
      <c r="L44" s="96"/>
      <c r="M44" s="28"/>
      <c r="N44" s="97"/>
      <c r="O44" s="98"/>
      <c r="P44" s="20"/>
    </row>
    <row r="45" spans="1:256">
      <c r="A45" s="56"/>
      <c r="B45" s="127" t="s">
        <v>96</v>
      </c>
      <c r="C45" s="57"/>
      <c r="D45" s="59"/>
      <c r="E45" s="59"/>
      <c r="F45" s="59"/>
      <c r="G45" s="59"/>
      <c r="H45" s="59"/>
      <c r="I45" s="62"/>
      <c r="J45" s="56"/>
      <c r="K45" s="57"/>
      <c r="L45" s="57"/>
      <c r="M45" s="57"/>
      <c r="N45" s="61"/>
      <c r="O45" s="62"/>
      <c r="P45" s="20"/>
    </row>
    <row r="46" spans="1:256">
      <c r="A46" s="25"/>
      <c r="B46" s="126" t="s">
        <v>95</v>
      </c>
      <c r="D46" s="19"/>
      <c r="E46" s="19"/>
      <c r="F46" s="19"/>
      <c r="G46" s="19"/>
      <c r="H46" s="19"/>
      <c r="I46" s="26"/>
      <c r="J46" s="25"/>
      <c r="K46" s="20"/>
      <c r="L46" s="20"/>
      <c r="M46" s="126" t="s">
        <v>97</v>
      </c>
      <c r="N46" s="36"/>
      <c r="O46" s="26"/>
    </row>
    <row r="47" spans="1:256">
      <c r="A47" s="25"/>
      <c r="B47" s="20"/>
      <c r="C47" s="126"/>
      <c r="D47" s="19"/>
      <c r="E47" s="19"/>
      <c r="F47" s="19"/>
      <c r="G47" s="19"/>
      <c r="H47" s="19"/>
      <c r="I47" s="26"/>
      <c r="J47" s="25"/>
      <c r="K47" s="20"/>
      <c r="L47" s="20"/>
      <c r="M47" s="20"/>
      <c r="N47" s="36"/>
      <c r="O47" s="26"/>
    </row>
    <row r="48" spans="1:256">
      <c r="A48" s="25"/>
      <c r="B48" s="20"/>
      <c r="C48" s="20"/>
      <c r="D48" s="370" t="s">
        <v>115</v>
      </c>
      <c r="E48" s="370"/>
      <c r="F48" s="370"/>
      <c r="G48" s="370"/>
      <c r="H48" s="370"/>
      <c r="I48" s="26"/>
      <c r="J48" s="25"/>
      <c r="K48" s="20"/>
      <c r="L48" s="20"/>
      <c r="M48" s="20"/>
      <c r="N48" s="36"/>
      <c r="O48" s="26"/>
    </row>
    <row r="49" spans="1:15" ht="12">
      <c r="A49" s="25"/>
      <c r="B49" s="20"/>
      <c r="C49" s="121" t="s">
        <v>78</v>
      </c>
      <c r="D49" s="19"/>
      <c r="E49" s="19"/>
      <c r="F49" s="19"/>
      <c r="G49" s="19"/>
      <c r="H49" s="19"/>
      <c r="I49" s="26"/>
      <c r="J49" s="25"/>
      <c r="K49" s="20"/>
      <c r="L49" s="20"/>
      <c r="M49" s="121" t="s">
        <v>98</v>
      </c>
      <c r="N49" s="128">
        <f>+H61</f>
        <v>-48547.48</v>
      </c>
      <c r="O49" s="26"/>
    </row>
    <row r="50" spans="1:15" ht="12">
      <c r="A50" s="25"/>
      <c r="B50" s="20"/>
      <c r="C50" s="121" t="s">
        <v>79</v>
      </c>
      <c r="D50" s="19"/>
      <c r="E50" s="19"/>
      <c r="F50" s="19"/>
      <c r="G50" s="19"/>
      <c r="H50" s="101">
        <v>0</v>
      </c>
      <c r="I50" s="26"/>
      <c r="J50" s="25"/>
      <c r="K50" s="20"/>
      <c r="L50" s="20"/>
      <c r="M50" s="121"/>
      <c r="N50" s="36"/>
      <c r="O50" s="26"/>
    </row>
    <row r="51" spans="1:15" ht="12">
      <c r="A51" s="25"/>
      <c r="B51" s="20"/>
      <c r="C51" s="121" t="s">
        <v>80</v>
      </c>
      <c r="D51" s="19"/>
      <c r="E51" s="19"/>
      <c r="F51" s="19"/>
      <c r="G51" s="19"/>
      <c r="H51" s="107">
        <v>0</v>
      </c>
      <c r="I51" s="26"/>
      <c r="J51" s="25"/>
      <c r="K51" s="20"/>
      <c r="L51" s="20"/>
      <c r="M51" s="136" t="s">
        <v>107</v>
      </c>
      <c r="N51" s="36"/>
      <c r="O51" s="26"/>
    </row>
    <row r="52" spans="1:15" ht="12">
      <c r="A52" s="25"/>
      <c r="B52" s="20"/>
      <c r="C52" s="121" t="s">
        <v>81</v>
      </c>
      <c r="D52" s="19"/>
      <c r="E52" s="19"/>
      <c r="F52" s="19"/>
      <c r="G52" s="19"/>
      <c r="H52" s="101">
        <f>H50-H51</f>
        <v>0</v>
      </c>
      <c r="I52" s="26"/>
      <c r="J52" s="25"/>
      <c r="K52" s="20"/>
      <c r="L52" s="20"/>
      <c r="M52" s="136" t="s">
        <v>108</v>
      </c>
      <c r="N52" s="36"/>
      <c r="O52" s="26"/>
    </row>
    <row r="53" spans="1:15" ht="14.25">
      <c r="A53" s="25"/>
      <c r="B53" s="20"/>
      <c r="C53" s="122" t="s">
        <v>82</v>
      </c>
      <c r="D53" s="19"/>
      <c r="E53" s="19"/>
      <c r="F53" s="19"/>
      <c r="G53" s="19"/>
      <c r="H53" s="123">
        <v>0</v>
      </c>
      <c r="I53" s="26"/>
      <c r="J53" s="25"/>
      <c r="K53" s="20"/>
      <c r="L53" s="20"/>
      <c r="M53" s="20"/>
      <c r="N53" s="36"/>
      <c r="O53" s="26"/>
    </row>
    <row r="54" spans="1:15" ht="12">
      <c r="A54" s="25"/>
      <c r="B54" s="20"/>
      <c r="C54" s="121" t="s">
        <v>77</v>
      </c>
      <c r="D54" s="19"/>
      <c r="E54" s="19"/>
      <c r="F54" s="19"/>
      <c r="G54" s="19"/>
      <c r="H54" s="101">
        <f>SUM(H53:H53)+H52</f>
        <v>0</v>
      </c>
      <c r="I54" s="26"/>
      <c r="J54" s="25"/>
      <c r="K54" s="20"/>
      <c r="L54" s="20"/>
      <c r="M54" s="20"/>
      <c r="N54" s="36"/>
      <c r="O54" s="26"/>
    </row>
    <row r="55" spans="1:15" ht="12">
      <c r="A55" s="25"/>
      <c r="B55" s="20"/>
      <c r="C55" s="121" t="s">
        <v>83</v>
      </c>
      <c r="D55" s="101"/>
      <c r="E55" s="19"/>
      <c r="F55" s="101">
        <f>'ΙΣΟΛΟΓΙΣΜΟΣ_2012-2013'!L54-ΙΣΟΛΟΓΙΣΜΟΣ_2010!F55</f>
        <v>48547.48</v>
      </c>
      <c r="G55" s="19"/>
      <c r="H55" s="101"/>
      <c r="I55" s="26"/>
      <c r="J55" s="25"/>
      <c r="K55" s="20"/>
      <c r="L55" s="20"/>
      <c r="O55" s="26"/>
    </row>
    <row r="56" spans="1:15" ht="12">
      <c r="A56" s="25"/>
      <c r="B56" s="20"/>
      <c r="C56" s="121" t="s">
        <v>84</v>
      </c>
      <c r="D56" s="19"/>
      <c r="E56" s="19"/>
      <c r="F56" s="107">
        <v>0</v>
      </c>
      <c r="G56" s="19"/>
      <c r="H56" s="101">
        <f>F55</f>
        <v>48547.48</v>
      </c>
      <c r="I56" s="26"/>
      <c r="J56" s="25"/>
      <c r="K56" s="20"/>
      <c r="L56" s="20"/>
      <c r="O56" s="26"/>
    </row>
    <row r="57" spans="1:15" ht="12">
      <c r="A57" s="25"/>
      <c r="B57" s="20"/>
      <c r="C57" s="121" t="s">
        <v>85</v>
      </c>
      <c r="D57" s="19"/>
      <c r="E57" s="19"/>
      <c r="F57" s="19"/>
      <c r="G57" s="19"/>
      <c r="H57" s="101">
        <f>SUM(H54-H56)</f>
        <v>-48547.48</v>
      </c>
      <c r="I57" s="26"/>
      <c r="J57" s="25"/>
      <c r="K57" s="20"/>
      <c r="L57" s="20"/>
      <c r="M57" s="20" t="s">
        <v>103</v>
      </c>
      <c r="N57" s="129" t="s">
        <v>99</v>
      </c>
      <c r="O57" s="26"/>
    </row>
    <row r="58" spans="1:15" ht="12">
      <c r="A58" s="25"/>
      <c r="B58" s="20"/>
      <c r="C58" s="121" t="s">
        <v>86</v>
      </c>
      <c r="D58" s="19"/>
      <c r="E58" s="19"/>
      <c r="F58" s="19"/>
      <c r="G58" s="19"/>
      <c r="H58" s="101"/>
      <c r="I58" s="26"/>
      <c r="J58" s="25"/>
      <c r="K58" s="20"/>
      <c r="L58" s="20"/>
      <c r="M58" s="20"/>
      <c r="N58" s="129" t="s">
        <v>102</v>
      </c>
      <c r="O58" s="26"/>
    </row>
    <row r="59" spans="1:15" ht="12">
      <c r="A59" s="25"/>
      <c r="B59" s="20"/>
      <c r="C59" s="121" t="s">
        <v>87</v>
      </c>
      <c r="D59" s="19"/>
      <c r="E59" s="19"/>
      <c r="F59" s="101">
        <v>0</v>
      </c>
      <c r="G59" s="19"/>
      <c r="H59" s="101">
        <v>0</v>
      </c>
      <c r="I59" s="26"/>
      <c r="J59" s="25"/>
      <c r="K59" s="20"/>
      <c r="L59" s="20"/>
      <c r="M59" s="20"/>
      <c r="N59" s="129"/>
      <c r="O59" s="26"/>
    </row>
    <row r="60" spans="1:15" ht="12">
      <c r="A60" s="25"/>
      <c r="B60" s="20"/>
      <c r="C60" s="121" t="s">
        <v>88</v>
      </c>
      <c r="D60" s="19"/>
      <c r="E60" s="19"/>
      <c r="F60" s="124">
        <v>0</v>
      </c>
      <c r="G60" s="19"/>
      <c r="H60" s="124">
        <v>0</v>
      </c>
      <c r="I60" s="26"/>
      <c r="J60" s="25"/>
      <c r="K60" s="20"/>
      <c r="L60" s="20"/>
      <c r="M60" s="20" t="s">
        <v>104</v>
      </c>
      <c r="N60" s="129" t="s">
        <v>100</v>
      </c>
      <c r="O60" s="26"/>
    </row>
    <row r="61" spans="1:15" ht="12">
      <c r="A61" s="25"/>
      <c r="B61" s="20"/>
      <c r="C61" s="121" t="s">
        <v>89</v>
      </c>
      <c r="D61" s="19"/>
      <c r="E61" s="19"/>
      <c r="F61" s="19"/>
      <c r="G61" s="19"/>
      <c r="H61" s="125">
        <f>+H57</f>
        <v>-48547.48</v>
      </c>
      <c r="I61" s="26"/>
      <c r="J61" s="25"/>
      <c r="K61" s="20"/>
      <c r="L61" s="20"/>
      <c r="M61" s="20" t="s">
        <v>105</v>
      </c>
      <c r="N61" s="129" t="s">
        <v>101</v>
      </c>
      <c r="O61" s="26"/>
    </row>
    <row r="62" spans="1:15">
      <c r="A62" s="25"/>
      <c r="B62" s="20"/>
      <c r="C62" s="20"/>
      <c r="D62" s="19"/>
      <c r="E62" s="19"/>
      <c r="F62" s="19"/>
      <c r="G62" s="19"/>
      <c r="H62" s="19"/>
      <c r="I62" s="26"/>
      <c r="J62" s="25"/>
      <c r="K62" s="20"/>
      <c r="L62" s="20"/>
      <c r="M62" s="20"/>
      <c r="N62" s="36"/>
      <c r="O62" s="26"/>
    </row>
    <row r="63" spans="1:15" ht="9.75" thickBot="1">
      <c r="A63" s="27"/>
      <c r="B63" s="28"/>
      <c r="C63" s="28"/>
      <c r="D63" s="29"/>
      <c r="E63" s="29"/>
      <c r="F63" s="29"/>
      <c r="G63" s="29"/>
      <c r="H63" s="29"/>
      <c r="I63" s="30"/>
      <c r="J63" s="27"/>
      <c r="K63" s="28"/>
      <c r="L63" s="28"/>
      <c r="M63" s="28"/>
      <c r="N63" s="51"/>
      <c r="O63" s="30"/>
    </row>
  </sheetData>
  <mergeCells count="12">
    <mergeCell ref="D48:H48"/>
    <mergeCell ref="C1:M1"/>
    <mergeCell ref="C2:M2"/>
    <mergeCell ref="C3:M3"/>
    <mergeCell ref="C4:M4"/>
    <mergeCell ref="H7:I7"/>
    <mergeCell ref="F9:H9"/>
    <mergeCell ref="B14:C14"/>
    <mergeCell ref="L14:M14"/>
    <mergeCell ref="B17:C17"/>
    <mergeCell ref="M29:N29"/>
    <mergeCell ref="B30:C30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D67"/>
  <sheetViews>
    <sheetView zoomScaleNormal="100" workbookViewId="0">
      <selection activeCell="C2" sqref="C2:T2"/>
    </sheetView>
  </sheetViews>
  <sheetFormatPr defaultRowHeight="9"/>
  <cols>
    <col min="1" max="1" width="3.42578125" style="157" customWidth="1"/>
    <col min="2" max="2" width="4.42578125" style="157" customWidth="1"/>
    <col min="3" max="3" width="44.42578125" style="157" bestFit="1" customWidth="1"/>
    <col min="4" max="4" width="8.85546875" style="152" bestFit="1" customWidth="1"/>
    <col min="5" max="5" width="0.85546875" style="152" customWidth="1"/>
    <col min="6" max="6" width="8.7109375" style="152" customWidth="1"/>
    <col min="7" max="7" width="0.7109375" style="152" customWidth="1"/>
    <col min="8" max="8" width="9.85546875" style="152" bestFit="1" customWidth="1"/>
    <col min="9" max="9" width="1" style="152" customWidth="1"/>
    <col min="10" max="10" width="8.85546875" style="152" bestFit="1" customWidth="1"/>
    <col min="11" max="11" width="0.85546875" style="152" customWidth="1"/>
    <col min="12" max="12" width="8.7109375" style="152" customWidth="1"/>
    <col min="13" max="13" width="0.7109375" style="152" customWidth="1"/>
    <col min="14" max="14" width="9.85546875" style="152" bestFit="1" customWidth="1"/>
    <col min="15" max="15" width="1" style="152" customWidth="1"/>
    <col min="16" max="16" width="1.5703125" style="157" customWidth="1"/>
    <col min="17" max="17" width="2" style="157" customWidth="1"/>
    <col min="18" max="18" width="4" style="157" customWidth="1"/>
    <col min="19" max="19" width="41.7109375" style="157" bestFit="1" customWidth="1"/>
    <col min="20" max="20" width="16.5703125" style="157" customWidth="1"/>
    <col min="21" max="21" width="0.7109375" style="157" customWidth="1"/>
    <col min="22" max="22" width="13.42578125" style="199" customWidth="1"/>
    <col min="23" max="23" width="1" style="152" customWidth="1"/>
    <col min="24" max="16384" width="9.140625" style="157"/>
  </cols>
  <sheetData>
    <row r="1" spans="1:24" ht="12.75">
      <c r="A1" s="153"/>
      <c r="B1" s="154"/>
      <c r="C1" s="361" t="s">
        <v>158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226"/>
      <c r="V1" s="155"/>
      <c r="W1" s="156"/>
    </row>
    <row r="2" spans="1:24" ht="12.75">
      <c r="A2" s="158"/>
      <c r="B2" s="159"/>
      <c r="C2" s="362" t="s">
        <v>91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227"/>
      <c r="V2" s="160"/>
      <c r="W2" s="161"/>
    </row>
    <row r="3" spans="1:24" ht="12.75">
      <c r="A3" s="158"/>
      <c r="B3" s="159"/>
      <c r="C3" s="362" t="s">
        <v>142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227"/>
      <c r="V3" s="160"/>
      <c r="W3" s="161"/>
    </row>
    <row r="4" spans="1:24" ht="12.75">
      <c r="A4" s="158"/>
      <c r="B4" s="159"/>
      <c r="C4" s="362" t="s">
        <v>92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227"/>
      <c r="V4" s="160"/>
      <c r="W4" s="161"/>
    </row>
    <row r="5" spans="1:24" ht="9.75" thickBot="1">
      <c r="A5" s="162"/>
      <c r="B5" s="163"/>
      <c r="C5" s="163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63"/>
      <c r="Q5" s="163"/>
      <c r="R5" s="163"/>
      <c r="S5" s="163"/>
      <c r="T5" s="163"/>
      <c r="U5" s="163"/>
      <c r="V5" s="164"/>
      <c r="W5" s="165"/>
    </row>
    <row r="6" spans="1:24">
      <c r="A6" s="166"/>
      <c r="B6" s="144"/>
      <c r="C6" s="144"/>
      <c r="D6" s="167"/>
      <c r="E6" s="167"/>
      <c r="F6" s="167"/>
      <c r="G6" s="167"/>
      <c r="H6" s="366"/>
      <c r="I6" s="366"/>
      <c r="J6" s="167"/>
      <c r="K6" s="167"/>
      <c r="L6" s="167"/>
      <c r="M6" s="167"/>
      <c r="N6" s="366"/>
      <c r="O6" s="366"/>
      <c r="P6" s="168"/>
      <c r="Q6" s="144"/>
      <c r="R6" s="169"/>
      <c r="S6" s="144"/>
      <c r="T6" s="211" t="s">
        <v>47</v>
      </c>
      <c r="U6" s="219"/>
      <c r="V6" s="211" t="s">
        <v>47</v>
      </c>
      <c r="W6" s="170"/>
      <c r="X6" s="159"/>
    </row>
    <row r="7" spans="1:24">
      <c r="A7" s="166"/>
      <c r="B7" s="144"/>
      <c r="C7" s="171" t="s">
        <v>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68"/>
      <c r="Q7" s="173"/>
      <c r="R7" s="174"/>
      <c r="S7" s="175" t="s">
        <v>1</v>
      </c>
      <c r="T7" s="186" t="s">
        <v>48</v>
      </c>
      <c r="U7" s="220"/>
      <c r="V7" s="186" t="s">
        <v>120</v>
      </c>
      <c r="W7" s="176"/>
      <c r="X7" s="159"/>
    </row>
    <row r="8" spans="1:24">
      <c r="A8" s="166"/>
      <c r="B8" s="144"/>
      <c r="C8" s="144"/>
      <c r="D8" s="172"/>
      <c r="E8" s="172"/>
      <c r="F8" s="382" t="s">
        <v>2</v>
      </c>
      <c r="G8" s="382"/>
      <c r="H8" s="383"/>
      <c r="I8" s="230"/>
      <c r="J8" s="172"/>
      <c r="K8" s="172"/>
      <c r="L8" s="382" t="s">
        <v>119</v>
      </c>
      <c r="M8" s="382"/>
      <c r="N8" s="383"/>
      <c r="O8" s="230"/>
      <c r="P8" s="168"/>
      <c r="Q8" s="173"/>
      <c r="R8" s="174"/>
      <c r="S8" s="159"/>
      <c r="T8" s="186" t="s">
        <v>3</v>
      </c>
      <c r="U8" s="210"/>
      <c r="V8" s="186" t="s">
        <v>3</v>
      </c>
      <c r="W8" s="161"/>
      <c r="X8" s="159"/>
    </row>
    <row r="9" spans="1:24">
      <c r="A9" s="166"/>
      <c r="B9" s="144"/>
      <c r="C9" s="144"/>
      <c r="D9" s="172"/>
      <c r="E9" s="172"/>
      <c r="F9" s="177" t="s">
        <v>3</v>
      </c>
      <c r="G9" s="177"/>
      <c r="H9" s="178" t="s">
        <v>118</v>
      </c>
      <c r="I9" s="179"/>
      <c r="J9" s="172"/>
      <c r="K9" s="172"/>
      <c r="L9" s="177" t="s">
        <v>3</v>
      </c>
      <c r="M9" s="177"/>
      <c r="N9" s="178" t="s">
        <v>141</v>
      </c>
      <c r="O9" s="179"/>
      <c r="P9" s="168"/>
      <c r="Q9" s="173"/>
      <c r="R9" s="174"/>
      <c r="S9" s="159"/>
      <c r="T9" s="221" t="s">
        <v>118</v>
      </c>
      <c r="U9" s="210"/>
      <c r="V9" s="221" t="s">
        <v>141</v>
      </c>
      <c r="W9" s="180"/>
      <c r="X9" s="159"/>
    </row>
    <row r="10" spans="1:24">
      <c r="A10" s="181"/>
      <c r="B10" s="85"/>
      <c r="C10" s="85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68"/>
      <c r="Q10" s="173"/>
      <c r="R10" s="183"/>
      <c r="S10" s="159"/>
      <c r="T10" s="159"/>
      <c r="U10" s="159"/>
      <c r="V10" s="184"/>
      <c r="W10" s="185"/>
      <c r="X10" s="159"/>
    </row>
    <row r="11" spans="1:24">
      <c r="A11" s="181"/>
      <c r="B11" s="85"/>
      <c r="C11" s="85"/>
      <c r="D11" s="186" t="s">
        <v>5</v>
      </c>
      <c r="E11" s="186"/>
      <c r="F11" s="182"/>
      <c r="G11" s="182"/>
      <c r="H11" s="186" t="s">
        <v>6</v>
      </c>
      <c r="I11" s="186"/>
      <c r="J11" s="186" t="s">
        <v>5</v>
      </c>
      <c r="K11" s="186"/>
      <c r="L11" s="182"/>
      <c r="M11" s="182"/>
      <c r="N11" s="186" t="s">
        <v>6</v>
      </c>
      <c r="O11" s="186"/>
      <c r="P11" s="168"/>
      <c r="Q11" s="173"/>
      <c r="R11" s="183"/>
      <c r="S11" s="85"/>
      <c r="T11" s="85"/>
      <c r="U11" s="85"/>
      <c r="V11" s="184"/>
      <c r="W11" s="187"/>
      <c r="X11" s="159"/>
    </row>
    <row r="12" spans="1:24">
      <c r="A12" s="181"/>
      <c r="B12" s="85"/>
      <c r="C12" s="85"/>
      <c r="D12" s="188" t="s">
        <v>7</v>
      </c>
      <c r="E12" s="186"/>
      <c r="F12" s="188" t="s">
        <v>8</v>
      </c>
      <c r="G12" s="186"/>
      <c r="H12" s="188" t="s">
        <v>5</v>
      </c>
      <c r="I12" s="186"/>
      <c r="J12" s="188" t="s">
        <v>7</v>
      </c>
      <c r="K12" s="186"/>
      <c r="L12" s="188" t="s">
        <v>8</v>
      </c>
      <c r="M12" s="186"/>
      <c r="N12" s="188" t="s">
        <v>5</v>
      </c>
      <c r="O12" s="186"/>
      <c r="P12" s="189"/>
      <c r="Q12" s="83"/>
      <c r="R12" s="190"/>
      <c r="S12" s="85"/>
      <c r="T12" s="85"/>
      <c r="U12" s="85"/>
      <c r="V12" s="191"/>
      <c r="W12" s="192"/>
      <c r="X12" s="159"/>
    </row>
    <row r="13" spans="1:24">
      <c r="A13" s="90" t="s">
        <v>9</v>
      </c>
      <c r="B13" s="364" t="s">
        <v>10</v>
      </c>
      <c r="C13" s="364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89"/>
      <c r="Q13" s="83" t="s">
        <v>4</v>
      </c>
      <c r="R13" s="369" t="s">
        <v>11</v>
      </c>
      <c r="S13" s="365"/>
      <c r="T13" s="229"/>
      <c r="U13" s="229"/>
      <c r="V13" s="182"/>
      <c r="W13" s="176"/>
      <c r="X13" s="159"/>
    </row>
    <row r="14" spans="1:24">
      <c r="A14" s="181"/>
      <c r="B14" s="144" t="s">
        <v>12</v>
      </c>
      <c r="C14" s="144" t="s">
        <v>13</v>
      </c>
      <c r="D14" s="137">
        <v>1434.39</v>
      </c>
      <c r="E14" s="138"/>
      <c r="F14" s="137">
        <v>286.88</v>
      </c>
      <c r="G14" s="138"/>
      <c r="H14" s="139">
        <v>1147.5100000000002</v>
      </c>
      <c r="I14" s="139"/>
      <c r="J14" s="137">
        <v>1434.39</v>
      </c>
      <c r="K14" s="138"/>
      <c r="L14" s="137">
        <v>0</v>
      </c>
      <c r="M14" s="138"/>
      <c r="N14" s="139">
        <f>J14-L14</f>
        <v>1434.39</v>
      </c>
      <c r="O14" s="139"/>
      <c r="P14" s="193"/>
      <c r="Q14" s="85"/>
      <c r="R14" s="84" t="s">
        <v>14</v>
      </c>
      <c r="S14" s="85" t="s">
        <v>93</v>
      </c>
      <c r="T14" s="85"/>
      <c r="U14" s="85"/>
      <c r="V14" s="182"/>
      <c r="W14" s="176"/>
      <c r="X14" s="159"/>
    </row>
    <row r="15" spans="1:24" ht="9.75" thickBot="1">
      <c r="A15" s="181"/>
      <c r="B15" s="144"/>
      <c r="C15" s="144"/>
      <c r="D15" s="140">
        <v>1434.39</v>
      </c>
      <c r="E15" s="139"/>
      <c r="F15" s="140">
        <v>286.88</v>
      </c>
      <c r="G15" s="139"/>
      <c r="H15" s="140">
        <v>1147.5100000000002</v>
      </c>
      <c r="I15" s="139"/>
      <c r="J15" s="140">
        <f>SUM(J14:J14)</f>
        <v>1434.39</v>
      </c>
      <c r="K15" s="139"/>
      <c r="L15" s="140">
        <f>SUM(L14:L14)</f>
        <v>0</v>
      </c>
      <c r="M15" s="139"/>
      <c r="N15" s="140">
        <f>SUM(N14:N14)</f>
        <v>1434.39</v>
      </c>
      <c r="O15" s="139"/>
      <c r="P15" s="168"/>
      <c r="Q15" s="83"/>
      <c r="R15" s="183" t="s">
        <v>12</v>
      </c>
      <c r="S15" s="144" t="s">
        <v>15</v>
      </c>
      <c r="T15" s="137">
        <v>60000</v>
      </c>
      <c r="U15" s="144"/>
      <c r="V15" s="137">
        <v>60000</v>
      </c>
      <c r="W15" s="194"/>
      <c r="X15" s="159"/>
    </row>
    <row r="16" spans="1:24" ht="10.5" thickTop="1" thickBot="1">
      <c r="A16" s="90" t="s">
        <v>18</v>
      </c>
      <c r="B16" s="364" t="s">
        <v>19</v>
      </c>
      <c r="C16" s="36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168"/>
      <c r="Q16" s="83"/>
      <c r="R16" s="183"/>
      <c r="S16" s="144"/>
      <c r="T16" s="140">
        <v>60000</v>
      </c>
      <c r="U16" s="144"/>
      <c r="V16" s="140">
        <f>SUM(V15:V15)</f>
        <v>60000</v>
      </c>
      <c r="W16" s="195"/>
      <c r="X16" s="159"/>
    </row>
    <row r="17" spans="1:24" ht="9.75" thickTop="1">
      <c r="A17" s="90"/>
      <c r="B17" s="85" t="s">
        <v>14</v>
      </c>
      <c r="C17" s="85" t="s">
        <v>21</v>
      </c>
      <c r="D17" s="52"/>
      <c r="E17" s="31"/>
      <c r="F17" s="31"/>
      <c r="G17" s="31"/>
      <c r="H17" s="52"/>
      <c r="I17" s="52"/>
      <c r="J17" s="31"/>
      <c r="K17" s="31"/>
      <c r="L17" s="31"/>
      <c r="M17" s="31"/>
      <c r="N17" s="52"/>
      <c r="O17" s="52"/>
      <c r="P17" s="168"/>
      <c r="Q17" s="83"/>
      <c r="R17" s="183"/>
      <c r="S17" s="144"/>
      <c r="T17" s="139"/>
      <c r="U17" s="144"/>
      <c r="V17" s="139"/>
      <c r="W17" s="195"/>
      <c r="X17" s="159"/>
    </row>
    <row r="18" spans="1:24">
      <c r="A18" s="90"/>
      <c r="B18" s="144" t="s">
        <v>12</v>
      </c>
      <c r="C18" s="144" t="s">
        <v>22</v>
      </c>
      <c r="D18" s="137">
        <v>14000</v>
      </c>
      <c r="E18" s="138"/>
      <c r="F18" s="137">
        <v>2800</v>
      </c>
      <c r="G18" s="138"/>
      <c r="H18" s="139">
        <v>11200</v>
      </c>
      <c r="I18" s="139"/>
      <c r="J18" s="137">
        <v>14000</v>
      </c>
      <c r="K18" s="138"/>
      <c r="L18" s="137">
        <v>0</v>
      </c>
      <c r="M18" s="138"/>
      <c r="N18" s="139">
        <f>J18-L18</f>
        <v>14000</v>
      </c>
      <c r="O18" s="139"/>
      <c r="P18" s="168"/>
      <c r="Q18" s="83"/>
      <c r="R18" s="84" t="s">
        <v>23</v>
      </c>
      <c r="S18" s="85" t="s">
        <v>24</v>
      </c>
      <c r="T18" s="31"/>
      <c r="U18" s="85"/>
      <c r="V18" s="31"/>
      <c r="W18" s="195"/>
      <c r="X18" s="159"/>
    </row>
    <row r="19" spans="1:24" ht="9.75" thickBot="1">
      <c r="A19" s="181"/>
      <c r="B19" s="144"/>
      <c r="C19" s="144"/>
      <c r="D19" s="140">
        <v>14000</v>
      </c>
      <c r="E19" s="139"/>
      <c r="F19" s="140">
        <v>2800</v>
      </c>
      <c r="G19" s="139"/>
      <c r="H19" s="140">
        <v>11200</v>
      </c>
      <c r="I19" s="139"/>
      <c r="J19" s="140">
        <f>SUM(J18:J18)</f>
        <v>14000</v>
      </c>
      <c r="K19" s="139"/>
      <c r="L19" s="140">
        <f>SUM(L18:L18)</f>
        <v>0</v>
      </c>
      <c r="M19" s="139"/>
      <c r="N19" s="140">
        <f>SUM(N18:N18)</f>
        <v>14000</v>
      </c>
      <c r="O19" s="139"/>
      <c r="P19" s="168"/>
      <c r="Q19" s="83"/>
      <c r="R19" s="183" t="s">
        <v>17</v>
      </c>
      <c r="S19" s="144" t="s">
        <v>25</v>
      </c>
      <c r="T19" s="137">
        <v>49991.3</v>
      </c>
      <c r="U19" s="144"/>
      <c r="V19" s="137">
        <v>49991.3</v>
      </c>
      <c r="W19" s="194"/>
      <c r="X19" s="159"/>
    </row>
    <row r="20" spans="1:24" ht="10.5" thickTop="1" thickBot="1">
      <c r="A20" s="181"/>
      <c r="B20" s="144"/>
      <c r="C20" s="144"/>
      <c r="D20" s="31"/>
      <c r="E20" s="31"/>
      <c r="F20" s="31"/>
      <c r="G20" s="31"/>
      <c r="H20" s="52"/>
      <c r="I20" s="52"/>
      <c r="J20" s="31"/>
      <c r="K20" s="31"/>
      <c r="L20" s="31"/>
      <c r="M20" s="31"/>
      <c r="N20" s="52"/>
      <c r="O20" s="52"/>
      <c r="P20" s="193"/>
      <c r="Q20" s="83"/>
      <c r="R20" s="183"/>
      <c r="S20" s="144"/>
      <c r="T20" s="140">
        <v>49991.3</v>
      </c>
      <c r="U20" s="144"/>
      <c r="V20" s="140">
        <f>+V19</f>
        <v>49991.3</v>
      </c>
      <c r="W20" s="195"/>
      <c r="X20" s="159"/>
    </row>
    <row r="21" spans="1:24" ht="9.75" thickTop="1">
      <c r="A21" s="181"/>
      <c r="B21" s="85" t="s">
        <v>20</v>
      </c>
      <c r="C21" s="85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193"/>
      <c r="Q21" s="83"/>
      <c r="R21" s="84" t="s">
        <v>30</v>
      </c>
      <c r="S21" s="85" t="s">
        <v>31</v>
      </c>
      <c r="T21" s="31"/>
      <c r="U21" s="85"/>
      <c r="V21" s="31"/>
      <c r="W21" s="86"/>
      <c r="X21" s="159"/>
    </row>
    <row r="22" spans="1:24">
      <c r="A22" s="181"/>
      <c r="B22" s="144" t="s">
        <v>12</v>
      </c>
      <c r="C22" s="144" t="s">
        <v>27</v>
      </c>
      <c r="D22" s="137">
        <v>49991.3</v>
      </c>
      <c r="E22" s="138"/>
      <c r="F22" s="31"/>
      <c r="G22" s="31"/>
      <c r="H22" s="137">
        <v>49991.3</v>
      </c>
      <c r="I22" s="138"/>
      <c r="J22" s="47">
        <v>49991.3</v>
      </c>
      <c r="K22" s="138"/>
      <c r="L22" s="31"/>
      <c r="M22" s="31"/>
      <c r="N22" s="137">
        <v>49991.3</v>
      </c>
      <c r="O22" s="138"/>
      <c r="P22" s="193"/>
      <c r="Q22" s="83"/>
      <c r="R22" s="183" t="s">
        <v>38</v>
      </c>
      <c r="S22" s="144" t="s">
        <v>33</v>
      </c>
      <c r="T22" s="145">
        <v>-53741.87</v>
      </c>
      <c r="U22" s="144"/>
      <c r="V22" s="145">
        <v>-4526.62</v>
      </c>
      <c r="W22" s="194"/>
      <c r="X22" s="159"/>
    </row>
    <row r="23" spans="1:24">
      <c r="A23" s="181"/>
      <c r="B23" s="144" t="s">
        <v>16</v>
      </c>
      <c r="C23" s="144" t="s">
        <v>28</v>
      </c>
      <c r="D23" s="137">
        <v>16290</v>
      </c>
      <c r="E23" s="138"/>
      <c r="F23" s="137">
        <v>0</v>
      </c>
      <c r="G23" s="138"/>
      <c r="H23" s="141">
        <v>16290</v>
      </c>
      <c r="I23" s="139"/>
      <c r="J23" s="47">
        <v>1000</v>
      </c>
      <c r="K23" s="138"/>
      <c r="L23" s="137">
        <v>0</v>
      </c>
      <c r="M23" s="138"/>
      <c r="N23" s="141">
        <f>J23-L23</f>
        <v>1000</v>
      </c>
      <c r="O23" s="139"/>
      <c r="P23" s="193"/>
      <c r="Q23" s="83"/>
      <c r="R23" s="183"/>
      <c r="S23" s="196" t="s">
        <v>49</v>
      </c>
      <c r="T23" s="137">
        <v>-53741.87</v>
      </c>
      <c r="U23" s="196"/>
      <c r="V23" s="137">
        <f>+V22</f>
        <v>-4526.62</v>
      </c>
      <c r="W23" s="194"/>
      <c r="X23" s="159"/>
    </row>
    <row r="24" spans="1:24" ht="9.75" thickBot="1">
      <c r="A24" s="181"/>
      <c r="B24" s="144"/>
      <c r="C24" s="144"/>
      <c r="D24" s="140">
        <v>66281.3</v>
      </c>
      <c r="E24" s="139"/>
      <c r="F24" s="140">
        <v>0</v>
      </c>
      <c r="G24" s="139"/>
      <c r="H24" s="140">
        <v>66281.3</v>
      </c>
      <c r="I24" s="139"/>
      <c r="J24" s="140">
        <f>SUM(J22:J23)</f>
        <v>50991.3</v>
      </c>
      <c r="K24" s="139"/>
      <c r="L24" s="140">
        <f>SUM(L22:L23)</f>
        <v>0</v>
      </c>
      <c r="M24" s="139"/>
      <c r="N24" s="140">
        <f>SUM(N22:N23)</f>
        <v>50991.3</v>
      </c>
      <c r="O24" s="139"/>
      <c r="P24" s="193"/>
      <c r="Q24" s="83"/>
      <c r="R24" s="183"/>
      <c r="S24" s="144"/>
      <c r="T24" s="140"/>
      <c r="U24" s="144"/>
      <c r="V24" s="140"/>
      <c r="W24" s="195"/>
      <c r="X24" s="159"/>
    </row>
    <row r="25" spans="1:24" ht="10.5" thickTop="1" thickBot="1">
      <c r="A25" s="181"/>
      <c r="B25" s="144"/>
      <c r="C25" s="144" t="s">
        <v>32</v>
      </c>
      <c r="D25" s="139">
        <v>80281.3</v>
      </c>
      <c r="E25" s="139"/>
      <c r="F25" s="139">
        <v>2800</v>
      </c>
      <c r="G25" s="139"/>
      <c r="H25" s="139">
        <v>77481.3</v>
      </c>
      <c r="I25" s="139"/>
      <c r="J25" s="139">
        <f>J19+J24</f>
        <v>64991.3</v>
      </c>
      <c r="K25" s="139"/>
      <c r="L25" s="139">
        <f>L19+L24</f>
        <v>0</v>
      </c>
      <c r="M25" s="139"/>
      <c r="N25" s="18">
        <f>N19+N24</f>
        <v>64991.3</v>
      </c>
      <c r="O25" s="139"/>
      <c r="P25" s="193"/>
      <c r="Q25" s="83"/>
      <c r="R25" s="183"/>
      <c r="S25" s="85" t="s">
        <v>76</v>
      </c>
      <c r="T25" s="146">
        <v>56249.43</v>
      </c>
      <c r="U25" s="85"/>
      <c r="V25" s="146">
        <f>V16+V20+V23</f>
        <v>105464.68000000001</v>
      </c>
      <c r="W25" s="195"/>
      <c r="X25" s="159"/>
    </row>
    <row r="26" spans="1:24" ht="10.5" thickTop="1" thickBot="1">
      <c r="A26" s="181"/>
      <c r="B26" s="144"/>
      <c r="C26" s="144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93"/>
      <c r="Q26" s="83"/>
      <c r="R26" s="183"/>
      <c r="S26" s="85"/>
      <c r="T26" s="52"/>
      <c r="U26" s="85"/>
      <c r="V26" s="52"/>
      <c r="W26" s="197"/>
      <c r="X26" s="159"/>
    </row>
    <row r="27" spans="1:24" ht="9.75" thickTop="1">
      <c r="A27" s="181"/>
      <c r="B27" s="144"/>
      <c r="C27" s="144"/>
      <c r="D27" s="31"/>
      <c r="E27" s="31"/>
      <c r="F27" s="31"/>
      <c r="G27" s="31"/>
      <c r="H27" s="142"/>
      <c r="I27" s="139"/>
      <c r="J27" s="31"/>
      <c r="K27" s="31"/>
      <c r="L27" s="31"/>
      <c r="M27" s="31"/>
      <c r="N27" s="142"/>
      <c r="O27" s="139"/>
      <c r="P27" s="193"/>
      <c r="Q27" s="83"/>
      <c r="R27" s="83" t="s">
        <v>18</v>
      </c>
      <c r="S27" s="198" t="s">
        <v>36</v>
      </c>
      <c r="T27" s="229"/>
      <c r="U27" s="198"/>
      <c r="V27" s="229"/>
      <c r="W27" s="197"/>
      <c r="X27" s="159"/>
    </row>
    <row r="28" spans="1:24" ht="9.75" thickBot="1">
      <c r="A28" s="181"/>
      <c r="B28" s="144"/>
      <c r="C28" s="85" t="s">
        <v>71</v>
      </c>
      <c r="D28" s="52"/>
      <c r="E28" s="52"/>
      <c r="F28" s="52"/>
      <c r="G28" s="52"/>
      <c r="H28" s="143">
        <v>77481.3</v>
      </c>
      <c r="I28" s="139"/>
      <c r="J28" s="52"/>
      <c r="K28" s="52"/>
      <c r="L28" s="52"/>
      <c r="M28" s="52"/>
      <c r="N28" s="143">
        <f>N24+N19</f>
        <v>64991.3</v>
      </c>
      <c r="O28" s="139"/>
      <c r="P28" s="193"/>
      <c r="Q28" s="83"/>
      <c r="R28" s="84" t="s">
        <v>14</v>
      </c>
      <c r="S28" s="85" t="s">
        <v>121</v>
      </c>
      <c r="T28" s="31"/>
      <c r="U28" s="85"/>
      <c r="V28" s="31"/>
      <c r="W28" s="195"/>
      <c r="X28" s="159"/>
    </row>
    <row r="29" spans="1:24" ht="9.75" thickTop="1">
      <c r="A29" s="90" t="s">
        <v>34</v>
      </c>
      <c r="B29" s="364" t="s">
        <v>35</v>
      </c>
      <c r="C29" s="36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93"/>
      <c r="Q29" s="83"/>
      <c r="R29" s="183"/>
      <c r="S29" s="144" t="s">
        <v>122</v>
      </c>
      <c r="T29" s="145">
        <v>53499.56</v>
      </c>
      <c r="U29" s="144"/>
      <c r="V29" s="145">
        <v>0</v>
      </c>
      <c r="W29" s="86"/>
      <c r="X29" s="159"/>
    </row>
    <row r="30" spans="1:24">
      <c r="A30" s="90"/>
      <c r="B30" s="228"/>
      <c r="C30" s="22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193"/>
      <c r="Q30" s="144"/>
      <c r="R30" s="183"/>
      <c r="S30" s="144"/>
      <c r="T30" s="31"/>
      <c r="U30" s="144"/>
      <c r="V30" s="31"/>
      <c r="W30" s="194"/>
      <c r="X30" s="159"/>
    </row>
    <row r="31" spans="1:24">
      <c r="A31" s="90"/>
      <c r="B31" s="85" t="s">
        <v>20</v>
      </c>
      <c r="C31" s="85" t="s">
        <v>37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193"/>
      <c r="Q31" s="83"/>
      <c r="R31" s="84" t="s">
        <v>20</v>
      </c>
      <c r="S31" s="85" t="s">
        <v>39</v>
      </c>
      <c r="T31" s="31"/>
      <c r="U31" s="85"/>
      <c r="V31" s="31"/>
      <c r="W31" s="86"/>
      <c r="X31" s="159"/>
    </row>
    <row r="32" spans="1:24">
      <c r="A32" s="90"/>
      <c r="B32" s="144" t="s">
        <v>29</v>
      </c>
      <c r="C32" s="144" t="s">
        <v>40</v>
      </c>
      <c r="D32" s="31"/>
      <c r="E32" s="31"/>
      <c r="F32" s="31"/>
      <c r="G32" s="31"/>
      <c r="H32" s="137">
        <v>22337.74</v>
      </c>
      <c r="I32" s="138"/>
      <c r="J32" s="31"/>
      <c r="K32" s="31"/>
      <c r="L32" s="31"/>
      <c r="M32" s="31"/>
      <c r="N32" s="137">
        <v>24801.4</v>
      </c>
      <c r="O32" s="138"/>
      <c r="P32" s="193"/>
      <c r="Q32" s="83"/>
      <c r="R32" s="183" t="s">
        <v>123</v>
      </c>
      <c r="S32" s="144" t="s">
        <v>124</v>
      </c>
      <c r="T32" s="212">
        <v>9159.01</v>
      </c>
      <c r="V32" s="212">
        <v>0</v>
      </c>
      <c r="W32" s="86"/>
      <c r="X32" s="159"/>
    </row>
    <row r="33" spans="1:264">
      <c r="A33" s="166"/>
      <c r="B33" s="144" t="s">
        <v>41</v>
      </c>
      <c r="C33" s="144" t="s">
        <v>43</v>
      </c>
      <c r="D33" s="144"/>
      <c r="E33" s="144"/>
      <c r="F33" s="144"/>
      <c r="G33" s="144"/>
      <c r="H33" s="137">
        <v>18375.52</v>
      </c>
      <c r="I33" s="144"/>
      <c r="J33" s="144"/>
      <c r="K33" s="144"/>
      <c r="L33" s="144"/>
      <c r="M33" s="144"/>
      <c r="N33" s="137">
        <v>4113.87</v>
      </c>
      <c r="O33" s="144"/>
      <c r="P33" s="193"/>
      <c r="Q33" s="83"/>
      <c r="R33" s="183" t="s">
        <v>125</v>
      </c>
      <c r="S33" s="144" t="s">
        <v>126</v>
      </c>
      <c r="T33" s="157">
        <v>539.14</v>
      </c>
      <c r="V33" s="212">
        <v>0</v>
      </c>
      <c r="W33" s="86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  <c r="IW33" s="200"/>
      <c r="IX33" s="200"/>
      <c r="IY33" s="200"/>
      <c r="IZ33" s="200"/>
      <c r="JA33" s="200"/>
      <c r="JB33" s="200"/>
      <c r="JC33" s="200"/>
      <c r="JD33" s="200"/>
    </row>
    <row r="34" spans="1:264" ht="9.75" thickBot="1">
      <c r="A34" s="90"/>
      <c r="B34" s="144"/>
      <c r="C34" s="144"/>
      <c r="D34" s="31"/>
      <c r="E34" s="31"/>
      <c r="F34" s="31"/>
      <c r="G34" s="31"/>
      <c r="H34" s="140">
        <v>40713.26</v>
      </c>
      <c r="I34" s="139"/>
      <c r="J34" s="31"/>
      <c r="K34" s="31"/>
      <c r="L34" s="31"/>
      <c r="M34" s="31"/>
      <c r="N34" s="140">
        <f>SUM(N32:N33)</f>
        <v>28915.27</v>
      </c>
      <c r="O34" s="139"/>
      <c r="P34" s="193"/>
      <c r="Q34" s="83"/>
      <c r="R34" s="183" t="s">
        <v>41</v>
      </c>
      <c r="S34" s="144" t="s">
        <v>42</v>
      </c>
      <c r="T34" s="145">
        <v>0</v>
      </c>
      <c r="U34" s="144"/>
      <c r="V34" s="145">
        <v>13450</v>
      </c>
      <c r="W34" s="86"/>
      <c r="X34" s="159"/>
    </row>
    <row r="35" spans="1:264" ht="9.75" thickTop="1">
      <c r="A35" s="90"/>
      <c r="B35" s="85" t="s">
        <v>44</v>
      </c>
      <c r="C35" s="85" t="s">
        <v>45</v>
      </c>
      <c r="D35" s="31"/>
      <c r="E35" s="31"/>
      <c r="F35" s="52"/>
      <c r="G35" s="52"/>
      <c r="H35" s="52"/>
      <c r="I35" s="52"/>
      <c r="J35" s="31"/>
      <c r="K35" s="31"/>
      <c r="L35" s="52"/>
      <c r="M35" s="52"/>
      <c r="N35" s="52"/>
      <c r="O35" s="52"/>
      <c r="P35" s="193"/>
      <c r="Q35" s="83"/>
      <c r="R35" s="183"/>
      <c r="S35" s="144"/>
      <c r="T35" s="31">
        <v>9698.15</v>
      </c>
      <c r="U35" s="144"/>
      <c r="V35" s="31">
        <f>SUM(V32:V34)</f>
        <v>13450</v>
      </c>
      <c r="W35" s="86"/>
      <c r="X35" s="159"/>
    </row>
    <row r="36" spans="1:264" ht="9.75" thickBot="1">
      <c r="A36" s="90"/>
      <c r="B36" s="144" t="s">
        <v>12</v>
      </c>
      <c r="C36" s="144" t="s">
        <v>46</v>
      </c>
      <c r="D36" s="31"/>
      <c r="E36" s="31"/>
      <c r="F36" s="31"/>
      <c r="G36" s="31"/>
      <c r="H36" s="145">
        <v>105.07</v>
      </c>
      <c r="I36" s="138"/>
      <c r="J36" s="31"/>
      <c r="K36" s="31"/>
      <c r="L36" s="31"/>
      <c r="M36" s="31"/>
      <c r="N36" s="145">
        <v>23573.72</v>
      </c>
      <c r="O36" s="138"/>
      <c r="P36" s="193"/>
      <c r="Q36" s="83"/>
      <c r="R36" s="183"/>
      <c r="S36" s="85" t="s">
        <v>74</v>
      </c>
      <c r="T36" s="140">
        <v>63197.71</v>
      </c>
      <c r="U36" s="85"/>
      <c r="V36" s="140">
        <f>V35+V29</f>
        <v>13450</v>
      </c>
      <c r="W36" s="86"/>
      <c r="X36" s="159"/>
    </row>
    <row r="37" spans="1:264" ht="10.5" thickTop="1" thickBot="1">
      <c r="A37" s="90"/>
      <c r="B37" s="144"/>
      <c r="C37" s="85"/>
      <c r="D37" s="31"/>
      <c r="E37" s="31"/>
      <c r="F37" s="31"/>
      <c r="G37" s="31"/>
      <c r="H37" s="146">
        <v>105.07</v>
      </c>
      <c r="I37" s="139"/>
      <c r="J37" s="31"/>
      <c r="K37" s="31"/>
      <c r="L37" s="31"/>
      <c r="M37" s="31"/>
      <c r="N37" s="146">
        <f>SUM(N36:N36)</f>
        <v>23573.72</v>
      </c>
      <c r="O37" s="139"/>
      <c r="P37" s="193"/>
      <c r="Q37" s="83"/>
      <c r="R37" s="183"/>
      <c r="S37" s="85"/>
      <c r="T37" s="141"/>
      <c r="U37" s="85"/>
      <c r="V37" s="141"/>
      <c r="W37" s="86"/>
      <c r="X37" s="159"/>
    </row>
    <row r="38" spans="1:264" ht="9.75" thickTop="1">
      <c r="A38" s="90"/>
      <c r="B38" s="144"/>
      <c r="C38" s="85"/>
      <c r="D38" s="31"/>
      <c r="E38" s="31"/>
      <c r="F38" s="31"/>
      <c r="G38" s="31"/>
      <c r="H38" s="141"/>
      <c r="I38" s="139"/>
      <c r="J38" s="31"/>
      <c r="K38" s="31"/>
      <c r="L38" s="31"/>
      <c r="M38" s="31"/>
      <c r="N38" s="141"/>
      <c r="O38" s="139"/>
      <c r="P38" s="193"/>
      <c r="Q38" s="83"/>
      <c r="R38" s="183"/>
      <c r="S38" s="85"/>
      <c r="T38" s="141"/>
      <c r="U38" s="85"/>
      <c r="V38" s="141"/>
      <c r="W38" s="86"/>
      <c r="X38" s="159"/>
    </row>
    <row r="39" spans="1:264" ht="9.75" thickBot="1">
      <c r="A39" s="90"/>
      <c r="B39" s="144"/>
      <c r="C39" s="85" t="s">
        <v>72</v>
      </c>
      <c r="D39" s="31"/>
      <c r="E39" s="31"/>
      <c r="F39" s="31"/>
      <c r="G39" s="31"/>
      <c r="H39" s="146">
        <v>40818.33</v>
      </c>
      <c r="I39" s="139"/>
      <c r="J39" s="31"/>
      <c r="K39" s="31"/>
      <c r="L39" s="31"/>
      <c r="M39" s="31"/>
      <c r="N39" s="146">
        <f>N34+N37</f>
        <v>52488.990000000005</v>
      </c>
      <c r="O39" s="139"/>
      <c r="P39" s="193"/>
      <c r="Q39" s="83"/>
      <c r="R39" s="183"/>
      <c r="S39" s="144"/>
      <c r="T39" s="31"/>
      <c r="U39" s="144"/>
      <c r="V39" s="31"/>
      <c r="W39" s="86"/>
      <c r="X39" s="159"/>
    </row>
    <row r="40" spans="1:264" ht="9.75" thickTop="1">
      <c r="A40" s="90"/>
      <c r="B40" s="144"/>
      <c r="C40" s="85"/>
      <c r="D40" s="31"/>
      <c r="E40" s="31"/>
      <c r="F40" s="31"/>
      <c r="G40" s="31"/>
      <c r="H40" s="141"/>
      <c r="I40" s="139"/>
      <c r="J40" s="31"/>
      <c r="K40" s="31"/>
      <c r="L40" s="31"/>
      <c r="M40" s="31"/>
      <c r="N40" s="141"/>
      <c r="O40" s="139"/>
      <c r="P40" s="193"/>
      <c r="Q40" s="83"/>
      <c r="R40" s="183"/>
      <c r="S40" s="144"/>
      <c r="T40" s="31"/>
      <c r="U40" s="144"/>
      <c r="V40" s="31">
        <f>+V42-N42</f>
        <v>0</v>
      </c>
      <c r="W40" s="86"/>
      <c r="X40" s="159"/>
    </row>
    <row r="41" spans="1:264" ht="9" customHeight="1">
      <c r="A41" s="90"/>
      <c r="B41" s="144"/>
      <c r="C41" s="144"/>
      <c r="D41" s="31"/>
      <c r="E41" s="31"/>
      <c r="F41" s="31"/>
      <c r="G41" s="31"/>
      <c r="H41" s="147"/>
      <c r="I41" s="31"/>
      <c r="J41" s="31"/>
      <c r="K41" s="31"/>
      <c r="L41" s="31"/>
      <c r="M41" s="31"/>
      <c r="N41" s="147"/>
      <c r="O41" s="31"/>
      <c r="P41" s="193"/>
      <c r="Q41" s="83"/>
      <c r="R41" s="183"/>
      <c r="S41" s="144"/>
      <c r="T41" s="31"/>
      <c r="U41" s="144"/>
      <c r="V41" s="31"/>
      <c r="W41" s="86"/>
      <c r="X41" s="159"/>
    </row>
    <row r="42" spans="1:264" ht="9.75" thickBot="1">
      <c r="A42" s="90"/>
      <c r="B42" s="144"/>
      <c r="C42" s="85" t="s">
        <v>73</v>
      </c>
      <c r="D42" s="52"/>
      <c r="E42" s="52"/>
      <c r="F42" s="52"/>
      <c r="G42" s="52"/>
      <c r="H42" s="148">
        <v>119447.14</v>
      </c>
      <c r="I42" s="139"/>
      <c r="J42" s="52"/>
      <c r="K42" s="52"/>
      <c r="L42" s="52"/>
      <c r="M42" s="52"/>
      <c r="N42" s="148">
        <f>N15+N28+N39</f>
        <v>118914.68000000001</v>
      </c>
      <c r="O42" s="139"/>
      <c r="P42" s="168"/>
      <c r="Q42" s="83"/>
      <c r="R42" s="183"/>
      <c r="S42" s="85" t="s">
        <v>75</v>
      </c>
      <c r="T42" s="201">
        <v>119447.14</v>
      </c>
      <c r="U42" s="85"/>
      <c r="V42" s="201">
        <f>V25+V36</f>
        <v>118914.68000000001</v>
      </c>
      <c r="W42" s="86"/>
      <c r="X42" s="159"/>
    </row>
    <row r="43" spans="1:264" ht="10.5" thickTop="1" thickBot="1">
      <c r="A43" s="90"/>
      <c r="B43" s="144"/>
      <c r="C43" s="14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02"/>
      <c r="Q43" s="203"/>
      <c r="R43" s="204"/>
      <c r="S43" s="163"/>
      <c r="T43" s="163"/>
      <c r="U43" s="163"/>
      <c r="V43" s="205"/>
      <c r="W43" s="206"/>
      <c r="X43" s="159"/>
    </row>
    <row r="44" spans="1:264" ht="11.25">
      <c r="A44" s="153"/>
      <c r="B44" s="207"/>
      <c r="C44" s="222" t="s">
        <v>96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6"/>
      <c r="P44" s="154"/>
      <c r="Q44" s="154"/>
      <c r="R44" s="154"/>
      <c r="S44" s="154"/>
      <c r="T44" s="154"/>
      <c r="U44" s="154"/>
      <c r="V44" s="155"/>
      <c r="W44" s="156"/>
    </row>
    <row r="45" spans="1:264" ht="11.25">
      <c r="A45" s="158"/>
      <c r="B45" s="208"/>
      <c r="C45" s="223" t="s">
        <v>127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61"/>
      <c r="P45" s="159"/>
      <c r="Q45" s="159"/>
      <c r="R45" s="159"/>
      <c r="S45" s="224" t="s">
        <v>97</v>
      </c>
      <c r="T45" s="208"/>
      <c r="U45" s="208"/>
      <c r="V45" s="160"/>
      <c r="W45" s="161"/>
    </row>
    <row r="46" spans="1:264">
      <c r="A46" s="158"/>
      <c r="B46" s="159"/>
      <c r="C46" s="208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61"/>
      <c r="P46" s="159"/>
      <c r="Q46" s="159"/>
      <c r="R46" s="159"/>
      <c r="S46" s="159"/>
      <c r="T46" s="225" t="s">
        <v>134</v>
      </c>
      <c r="U46" s="159"/>
      <c r="V46" s="160" t="s">
        <v>135</v>
      </c>
      <c r="W46" s="161"/>
    </row>
    <row r="47" spans="1:264">
      <c r="A47" s="158"/>
      <c r="B47" s="159"/>
      <c r="C47" s="159"/>
      <c r="D47" s="380" t="s">
        <v>143</v>
      </c>
      <c r="E47" s="380"/>
      <c r="F47" s="380"/>
      <c r="G47" s="380"/>
      <c r="H47" s="380"/>
      <c r="I47" s="150"/>
      <c r="J47" s="380" t="s">
        <v>144</v>
      </c>
      <c r="K47" s="380"/>
      <c r="L47" s="380"/>
      <c r="M47" s="380"/>
      <c r="N47" s="380"/>
      <c r="O47" s="161"/>
      <c r="P47" s="159"/>
      <c r="Q47" s="159"/>
      <c r="R47" s="159"/>
      <c r="S47" s="159"/>
      <c r="T47" s="159"/>
      <c r="U47" s="159"/>
      <c r="V47" s="160"/>
      <c r="W47" s="161"/>
    </row>
    <row r="48" spans="1:264" ht="12">
      <c r="A48" s="158"/>
      <c r="B48" s="159"/>
      <c r="C48" s="121" t="s">
        <v>78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61"/>
      <c r="P48" s="159"/>
      <c r="Q48" s="159"/>
      <c r="R48" s="159"/>
      <c r="S48" s="121" t="s">
        <v>131</v>
      </c>
      <c r="T48" s="216">
        <v>-4526.62</v>
      </c>
      <c r="U48" s="121"/>
      <c r="V48" s="216"/>
      <c r="W48" s="161"/>
    </row>
    <row r="49" spans="1:23" ht="12">
      <c r="A49" s="158"/>
      <c r="B49" s="159"/>
      <c r="C49" s="121" t="s">
        <v>79</v>
      </c>
      <c r="D49" s="150"/>
      <c r="E49" s="150"/>
      <c r="F49" s="150"/>
      <c r="G49" s="150"/>
      <c r="H49" s="101">
        <v>0</v>
      </c>
      <c r="I49" s="150"/>
      <c r="J49" s="150"/>
      <c r="K49" s="150"/>
      <c r="L49" s="150"/>
      <c r="M49" s="150"/>
      <c r="N49" s="101">
        <v>0</v>
      </c>
      <c r="O49" s="161"/>
      <c r="P49" s="159"/>
      <c r="Q49" s="159"/>
      <c r="R49" s="159"/>
      <c r="S49" s="121" t="s">
        <v>132</v>
      </c>
      <c r="T49" s="209">
        <f>H62</f>
        <v>-49215.25</v>
      </c>
      <c r="U49" s="121"/>
      <c r="V49" s="209">
        <v>-4526.62</v>
      </c>
      <c r="W49" s="161"/>
    </row>
    <row r="50" spans="1:23" ht="12">
      <c r="A50" s="158"/>
      <c r="B50" s="159"/>
      <c r="C50" s="121" t="s">
        <v>80</v>
      </c>
      <c r="D50" s="150"/>
      <c r="E50" s="150"/>
      <c r="F50" s="150"/>
      <c r="G50" s="150"/>
      <c r="H50" s="107">
        <v>0</v>
      </c>
      <c r="I50" s="150"/>
      <c r="J50" s="150"/>
      <c r="K50" s="150"/>
      <c r="L50" s="150"/>
      <c r="M50" s="150"/>
      <c r="N50" s="107">
        <v>0</v>
      </c>
      <c r="O50" s="161"/>
      <c r="P50" s="159"/>
      <c r="Q50" s="159"/>
      <c r="R50" s="159"/>
      <c r="S50" s="121" t="s">
        <v>133</v>
      </c>
      <c r="T50" s="217">
        <f>SUM(T48:T49)</f>
        <v>-53741.87</v>
      </c>
      <c r="U50" s="218"/>
      <c r="V50" s="217">
        <f>V49</f>
        <v>-4526.62</v>
      </c>
      <c r="W50" s="161"/>
    </row>
    <row r="51" spans="1:23" ht="12">
      <c r="A51" s="158"/>
      <c r="B51" s="159"/>
      <c r="C51" s="121" t="s">
        <v>81</v>
      </c>
      <c r="D51" s="150"/>
      <c r="E51" s="150"/>
      <c r="F51" s="150"/>
      <c r="G51" s="150"/>
      <c r="H51" s="101">
        <f>H49-H50</f>
        <v>0</v>
      </c>
      <c r="I51" s="150"/>
      <c r="J51" s="150"/>
      <c r="K51" s="150"/>
      <c r="L51" s="150"/>
      <c r="M51" s="150"/>
      <c r="N51" s="101">
        <f>N49-N50</f>
        <v>0</v>
      </c>
      <c r="O51" s="161"/>
      <c r="P51" s="159"/>
      <c r="Q51" s="159"/>
      <c r="R51" s="159"/>
      <c r="W51" s="161"/>
    </row>
    <row r="52" spans="1:23" ht="14.25">
      <c r="A52" s="158"/>
      <c r="B52" s="159"/>
      <c r="C52" s="122" t="s">
        <v>82</v>
      </c>
      <c r="D52" s="150"/>
      <c r="E52" s="150"/>
      <c r="F52" s="150"/>
      <c r="G52" s="150"/>
      <c r="H52" s="123">
        <v>0</v>
      </c>
      <c r="I52" s="150"/>
      <c r="J52" s="150"/>
      <c r="K52" s="150"/>
      <c r="L52" s="150"/>
      <c r="M52" s="150"/>
      <c r="N52" s="123">
        <v>0</v>
      </c>
      <c r="O52" s="161"/>
      <c r="P52" s="159"/>
      <c r="Q52" s="159"/>
      <c r="R52" s="159"/>
      <c r="T52" s="210"/>
      <c r="U52" s="210"/>
      <c r="V52" s="160"/>
      <c r="W52" s="161"/>
    </row>
    <row r="53" spans="1:23" ht="12">
      <c r="A53" s="158"/>
      <c r="B53" s="159"/>
      <c r="C53" s="121" t="s">
        <v>77</v>
      </c>
      <c r="D53" s="150"/>
      <c r="E53" s="150"/>
      <c r="F53" s="150"/>
      <c r="G53" s="150"/>
      <c r="H53" s="101">
        <f>SUM(H52:H52)+H51</f>
        <v>0</v>
      </c>
      <c r="I53" s="150"/>
      <c r="J53" s="150"/>
      <c r="K53" s="150"/>
      <c r="L53" s="150"/>
      <c r="M53" s="150"/>
      <c r="N53" s="101">
        <f>SUM(N52:N52)+N51</f>
        <v>0</v>
      </c>
      <c r="O53" s="161"/>
      <c r="P53" s="159"/>
      <c r="Q53" s="159"/>
      <c r="R53" s="159"/>
      <c r="S53" s="210"/>
      <c r="T53" s="210"/>
      <c r="U53" s="210"/>
      <c r="V53" s="160"/>
      <c r="W53" s="161"/>
    </row>
    <row r="54" spans="1:23" ht="12">
      <c r="A54" s="158"/>
      <c r="B54" s="159"/>
      <c r="C54" s="121" t="s">
        <v>83</v>
      </c>
      <c r="D54" s="107">
        <v>49216.76</v>
      </c>
      <c r="E54" s="150"/>
      <c r="F54" s="107">
        <f>D54</f>
        <v>49216.76</v>
      </c>
      <c r="G54" s="215"/>
      <c r="H54" s="107">
        <f>F54</f>
        <v>49216.76</v>
      </c>
      <c r="I54" s="215"/>
      <c r="J54" s="107">
        <v>4526.62</v>
      </c>
      <c r="K54" s="150"/>
      <c r="L54" s="107">
        <f>J54</f>
        <v>4526.62</v>
      </c>
      <c r="M54" s="215"/>
      <c r="N54" s="107">
        <f>L54</f>
        <v>4526.62</v>
      </c>
      <c r="O54" s="161"/>
      <c r="P54" s="159"/>
      <c r="Q54" s="159"/>
      <c r="R54" s="159"/>
      <c r="S54" s="210"/>
      <c r="T54" s="159"/>
      <c r="U54" s="159"/>
      <c r="V54" s="160"/>
      <c r="W54" s="161"/>
    </row>
    <row r="55" spans="1:23" ht="12">
      <c r="A55" s="158"/>
      <c r="B55" s="159"/>
      <c r="C55" s="121" t="s">
        <v>85</v>
      </c>
      <c r="D55" s="150"/>
      <c r="E55" s="150"/>
      <c r="F55" s="150"/>
      <c r="G55" s="150"/>
      <c r="H55" s="107">
        <f>SUM(H53-H54)</f>
        <v>-49216.76</v>
      </c>
      <c r="I55" s="150"/>
      <c r="J55" s="150"/>
      <c r="K55" s="150"/>
      <c r="L55" s="150"/>
      <c r="M55" s="150"/>
      <c r="N55" s="107">
        <f>SUM(N53-N54)</f>
        <v>-4526.62</v>
      </c>
      <c r="O55" s="161"/>
      <c r="P55" s="159"/>
      <c r="Q55" s="159"/>
      <c r="R55" s="159"/>
      <c r="S55" s="159" t="s">
        <v>145</v>
      </c>
      <c r="T55" s="210" t="s">
        <v>147</v>
      </c>
      <c r="U55" s="159"/>
      <c r="V55" s="160"/>
      <c r="W55" s="161"/>
    </row>
    <row r="56" spans="1:23" ht="12">
      <c r="A56" s="158"/>
      <c r="B56" s="159"/>
      <c r="C56" s="214" t="s">
        <v>128</v>
      </c>
      <c r="D56" s="150"/>
      <c r="E56" s="150"/>
      <c r="F56" s="150"/>
      <c r="G56" s="150"/>
      <c r="H56" s="101"/>
      <c r="I56" s="150"/>
      <c r="J56" s="150"/>
      <c r="K56" s="150"/>
      <c r="L56" s="150"/>
      <c r="M56" s="150"/>
      <c r="N56" s="101"/>
      <c r="O56" s="161"/>
      <c r="P56" s="159"/>
      <c r="Q56" s="159"/>
      <c r="R56" s="159"/>
      <c r="W56" s="161"/>
    </row>
    <row r="57" spans="1:23" ht="12">
      <c r="A57" s="158"/>
      <c r="B57" s="159"/>
      <c r="C57" s="121" t="s">
        <v>129</v>
      </c>
      <c r="D57" s="150"/>
      <c r="E57" s="150"/>
      <c r="F57" s="107">
        <v>1.51</v>
      </c>
      <c r="G57" s="150"/>
      <c r="H57" s="107">
        <f>F57</f>
        <v>1.51</v>
      </c>
      <c r="I57" s="150"/>
      <c r="J57" s="150"/>
      <c r="K57" s="150"/>
      <c r="L57" s="107">
        <v>0</v>
      </c>
      <c r="M57" s="150"/>
      <c r="N57" s="107">
        <f>L57</f>
        <v>0</v>
      </c>
      <c r="O57" s="161"/>
      <c r="P57" s="159"/>
      <c r="Q57" s="159"/>
      <c r="R57" s="159"/>
      <c r="S57" s="159"/>
      <c r="T57" s="211"/>
      <c r="U57" s="159"/>
      <c r="V57" s="157"/>
      <c r="W57" s="161"/>
    </row>
    <row r="58" spans="1:23" ht="12">
      <c r="A58" s="158"/>
      <c r="B58" s="159"/>
      <c r="C58" s="213" t="s">
        <v>130</v>
      </c>
      <c r="D58" s="150"/>
      <c r="E58" s="150"/>
      <c r="F58" s="150"/>
      <c r="G58" s="150"/>
      <c r="H58" s="107">
        <f>H55+H57</f>
        <v>-49215.25</v>
      </c>
      <c r="I58" s="150"/>
      <c r="J58" s="150"/>
      <c r="K58" s="150"/>
      <c r="L58" s="150"/>
      <c r="M58" s="150"/>
      <c r="N58" s="107">
        <f>N55+N57</f>
        <v>-4526.62</v>
      </c>
      <c r="O58" s="161"/>
      <c r="P58" s="159"/>
      <c r="Q58" s="159"/>
      <c r="R58" s="159"/>
      <c r="S58" s="159" t="s">
        <v>146</v>
      </c>
      <c r="T58" s="211" t="s">
        <v>148</v>
      </c>
      <c r="U58" s="159"/>
      <c r="V58" s="157"/>
      <c r="W58" s="161"/>
    </row>
    <row r="59" spans="1:23" ht="12">
      <c r="A59" s="158"/>
      <c r="B59" s="159"/>
      <c r="C59" s="121" t="s">
        <v>86</v>
      </c>
      <c r="D59" s="150"/>
      <c r="E59" s="150"/>
      <c r="F59" s="150"/>
      <c r="G59" s="150"/>
      <c r="H59" s="101"/>
      <c r="I59" s="150"/>
      <c r="J59" s="150"/>
      <c r="K59" s="150"/>
      <c r="L59" s="150"/>
      <c r="M59" s="150"/>
      <c r="N59" s="101"/>
      <c r="O59" s="161"/>
      <c r="P59" s="159"/>
      <c r="Q59" s="159"/>
      <c r="R59" s="159"/>
      <c r="S59" s="159" t="s">
        <v>152</v>
      </c>
      <c r="T59" s="231" t="s">
        <v>151</v>
      </c>
      <c r="U59" s="159"/>
      <c r="V59" s="157"/>
      <c r="W59" s="161"/>
    </row>
    <row r="60" spans="1:23" ht="12">
      <c r="A60" s="158"/>
      <c r="B60" s="159"/>
      <c r="C60" s="121" t="s">
        <v>87</v>
      </c>
      <c r="D60" s="150"/>
      <c r="E60" s="150"/>
      <c r="F60" s="101">
        <f>F14+F18</f>
        <v>3086.88</v>
      </c>
      <c r="G60" s="150"/>
      <c r="H60" s="101">
        <v>0</v>
      </c>
      <c r="I60" s="150"/>
      <c r="J60" s="150"/>
      <c r="K60" s="150"/>
      <c r="L60" s="101">
        <f>L14+L18</f>
        <v>0</v>
      </c>
      <c r="M60" s="150"/>
      <c r="N60" s="101">
        <v>0</v>
      </c>
      <c r="O60" s="161"/>
      <c r="P60" s="159"/>
      <c r="Q60" s="159"/>
      <c r="R60" s="159"/>
      <c r="S60" s="159"/>
      <c r="T60" s="211"/>
      <c r="U60" s="159"/>
      <c r="V60" s="157"/>
      <c r="W60" s="161"/>
    </row>
    <row r="61" spans="1:23" ht="12">
      <c r="A61" s="158"/>
      <c r="B61" s="159"/>
      <c r="C61" s="121" t="s">
        <v>88</v>
      </c>
      <c r="D61" s="150"/>
      <c r="E61" s="150"/>
      <c r="F61" s="124">
        <f>F60</f>
        <v>3086.88</v>
      </c>
      <c r="G61" s="150"/>
      <c r="H61" s="124">
        <v>0</v>
      </c>
      <c r="I61" s="150"/>
      <c r="J61" s="150"/>
      <c r="K61" s="150"/>
      <c r="L61" s="124">
        <f>L60</f>
        <v>0</v>
      </c>
      <c r="M61" s="150"/>
      <c r="N61" s="124">
        <v>0</v>
      </c>
      <c r="O61" s="161"/>
      <c r="P61" s="159"/>
      <c r="Q61" s="159"/>
      <c r="R61" s="159"/>
      <c r="S61" s="381" t="s">
        <v>149</v>
      </c>
      <c r="T61" s="381"/>
      <c r="U61" s="159"/>
      <c r="V61" s="157"/>
      <c r="W61" s="161"/>
    </row>
    <row r="62" spans="1:23" ht="12">
      <c r="A62" s="158"/>
      <c r="B62" s="159"/>
      <c r="C62" s="121" t="s">
        <v>89</v>
      </c>
      <c r="D62" s="150"/>
      <c r="E62" s="150"/>
      <c r="F62" s="150"/>
      <c r="G62" s="150"/>
      <c r="H62" s="125">
        <f>H58</f>
        <v>-49215.25</v>
      </c>
      <c r="I62" s="150"/>
      <c r="J62" s="150"/>
      <c r="K62" s="150"/>
      <c r="L62" s="150"/>
      <c r="M62" s="150"/>
      <c r="N62" s="125">
        <f>N58</f>
        <v>-4526.62</v>
      </c>
      <c r="O62" s="161"/>
      <c r="P62" s="159"/>
      <c r="Q62" s="159"/>
      <c r="R62" s="159"/>
      <c r="S62" s="159"/>
      <c r="T62" s="211"/>
      <c r="U62" s="159"/>
      <c r="V62" s="157"/>
      <c r="W62" s="161"/>
    </row>
    <row r="63" spans="1:23">
      <c r="A63" s="158"/>
      <c r="B63" s="159"/>
      <c r="C63" s="159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61"/>
      <c r="P63" s="159"/>
      <c r="Q63" s="159"/>
      <c r="R63" s="159"/>
      <c r="S63" s="381" t="s">
        <v>150</v>
      </c>
      <c r="T63" s="381"/>
      <c r="U63" s="381"/>
      <c r="V63" s="160"/>
      <c r="W63" s="161"/>
    </row>
    <row r="64" spans="1:23" ht="9.75" thickBot="1">
      <c r="A64" s="162"/>
      <c r="B64" s="163"/>
      <c r="C64" s="163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65"/>
      <c r="P64" s="163"/>
      <c r="Q64" s="163"/>
      <c r="R64" s="163"/>
      <c r="S64" s="163"/>
      <c r="T64" s="163"/>
      <c r="U64" s="163"/>
      <c r="V64" s="164"/>
      <c r="W64" s="165"/>
    </row>
    <row r="67" spans="4:4">
      <c r="D67" s="199"/>
    </row>
  </sheetData>
  <mergeCells count="16">
    <mergeCell ref="B13:C13"/>
    <mergeCell ref="R13:S13"/>
    <mergeCell ref="B16:C16"/>
    <mergeCell ref="B29:C29"/>
    <mergeCell ref="C1:T1"/>
    <mergeCell ref="C2:T2"/>
    <mergeCell ref="C3:T3"/>
    <mergeCell ref="C4:T4"/>
    <mergeCell ref="H6:I6"/>
    <mergeCell ref="N6:O6"/>
    <mergeCell ref="D47:H47"/>
    <mergeCell ref="J47:N47"/>
    <mergeCell ref="S61:T61"/>
    <mergeCell ref="S63:U63"/>
    <mergeCell ref="F8:H8"/>
    <mergeCell ref="L8:N8"/>
  </mergeCells>
  <pageMargins left="0.19685039370078741" right="0.19685039370078741" top="0.35433070866141736" bottom="0.35433070866141736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D100"/>
  <sheetViews>
    <sheetView tabSelected="1" zoomScale="145" zoomScaleNormal="145" workbookViewId="0">
      <selection activeCell="F17" sqref="F17"/>
    </sheetView>
  </sheetViews>
  <sheetFormatPr defaultRowHeight="9"/>
  <cols>
    <col min="1" max="1" width="3.42578125" style="157" customWidth="1"/>
    <col min="2" max="2" width="4.42578125" style="157" customWidth="1"/>
    <col min="3" max="3" width="52.7109375" style="157" bestFit="1" customWidth="1"/>
    <col min="4" max="4" width="8.85546875" style="152" bestFit="1" customWidth="1"/>
    <col min="5" max="5" width="0.85546875" style="152" customWidth="1"/>
    <col min="6" max="6" width="8.7109375" style="152" customWidth="1"/>
    <col min="7" max="7" width="0.7109375" style="152" customWidth="1"/>
    <col min="8" max="8" width="9.85546875" style="152" bestFit="1" customWidth="1"/>
    <col min="9" max="9" width="1" style="152" customWidth="1"/>
    <col min="10" max="10" width="8.85546875" style="152" bestFit="1" customWidth="1"/>
    <col min="11" max="11" width="0.85546875" style="152" customWidth="1"/>
    <col min="12" max="12" width="8.7109375" style="152" customWidth="1"/>
    <col min="13" max="13" width="0.7109375" style="152" customWidth="1"/>
    <col min="14" max="14" width="9.85546875" style="152" bestFit="1" customWidth="1"/>
    <col min="15" max="15" width="1" style="152" customWidth="1"/>
    <col min="16" max="16" width="1.5703125" style="157" customWidth="1"/>
    <col min="17" max="17" width="2" style="157" customWidth="1"/>
    <col min="18" max="18" width="4" style="157" customWidth="1"/>
    <col min="19" max="19" width="41.7109375" style="157" bestFit="1" customWidth="1"/>
    <col min="20" max="20" width="11.7109375" style="157" customWidth="1"/>
    <col min="21" max="21" width="0.7109375" style="157" customWidth="1"/>
    <col min="22" max="22" width="12.5703125" style="199" customWidth="1"/>
    <col min="23" max="23" width="1" style="152" customWidth="1"/>
    <col min="24" max="16384" width="9.140625" style="157"/>
  </cols>
  <sheetData>
    <row r="1" spans="1:24" ht="12.75">
      <c r="A1" s="153"/>
      <c r="B1" s="154"/>
      <c r="C1" s="361" t="s">
        <v>160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45"/>
      <c r="V1" s="155"/>
      <c r="W1" s="156"/>
    </row>
    <row r="2" spans="1:24" ht="12.75">
      <c r="A2" s="158"/>
      <c r="B2" s="159"/>
      <c r="C2" s="362" t="s">
        <v>91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46"/>
      <c r="V2" s="160"/>
      <c r="W2" s="161"/>
    </row>
    <row r="3" spans="1:24" ht="12.75">
      <c r="A3" s="158"/>
      <c r="B3" s="159"/>
      <c r="C3" s="362" t="s">
        <v>161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46"/>
      <c r="V3" s="160"/>
      <c r="W3" s="161"/>
    </row>
    <row r="4" spans="1:24" ht="12.75">
      <c r="A4" s="158"/>
      <c r="B4" s="159"/>
      <c r="C4" s="362" t="s">
        <v>162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46"/>
      <c r="V4" s="160"/>
      <c r="W4" s="161"/>
    </row>
    <row r="5" spans="1:24" ht="12.75">
      <c r="A5" s="158"/>
      <c r="B5" s="159"/>
      <c r="C5" s="362" t="s">
        <v>92</v>
      </c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46"/>
      <c r="V5" s="160"/>
      <c r="W5" s="161"/>
    </row>
    <row r="6" spans="1:24" ht="9.75" thickBot="1">
      <c r="A6" s="162"/>
      <c r="B6" s="163"/>
      <c r="C6" s="163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63"/>
      <c r="Q6" s="163"/>
      <c r="R6" s="163"/>
      <c r="S6" s="163"/>
      <c r="T6" s="163"/>
      <c r="U6" s="163"/>
      <c r="V6" s="164"/>
      <c r="W6" s="165"/>
    </row>
    <row r="7" spans="1:24">
      <c r="A7" s="334"/>
      <c r="B7" s="325"/>
      <c r="C7" s="325"/>
      <c r="D7" s="335"/>
      <c r="E7" s="335"/>
      <c r="F7" s="335"/>
      <c r="G7" s="335"/>
      <c r="H7" s="384"/>
      <c r="I7" s="384"/>
      <c r="J7" s="335"/>
      <c r="K7" s="335"/>
      <c r="L7" s="335"/>
      <c r="M7" s="335"/>
      <c r="N7" s="384"/>
      <c r="O7" s="385"/>
      <c r="P7" s="324"/>
      <c r="Q7" s="325"/>
      <c r="R7" s="326"/>
      <c r="S7" s="325"/>
      <c r="T7" s="327" t="s">
        <v>47</v>
      </c>
      <c r="U7" s="328"/>
      <c r="V7" s="327" t="s">
        <v>47</v>
      </c>
      <c r="W7" s="329"/>
      <c r="X7" s="159"/>
    </row>
    <row r="8" spans="1:24">
      <c r="A8" s="166"/>
      <c r="B8" s="144"/>
      <c r="C8" s="171" t="s">
        <v>0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6"/>
      <c r="P8" s="330"/>
      <c r="Q8" s="173"/>
      <c r="R8" s="174"/>
      <c r="S8" s="175" t="s">
        <v>1</v>
      </c>
      <c r="T8" s="251" t="s">
        <v>48</v>
      </c>
      <c r="U8" s="220"/>
      <c r="V8" s="251" t="s">
        <v>120</v>
      </c>
      <c r="W8" s="176"/>
      <c r="X8" s="159"/>
    </row>
    <row r="9" spans="1:24">
      <c r="A9" s="166"/>
      <c r="B9" s="144"/>
      <c r="C9" s="144"/>
      <c r="D9" s="172"/>
      <c r="E9" s="172"/>
      <c r="F9" s="367" t="s">
        <v>2</v>
      </c>
      <c r="G9" s="367"/>
      <c r="H9" s="368"/>
      <c r="I9" s="348"/>
      <c r="J9" s="246"/>
      <c r="K9" s="246"/>
      <c r="L9" s="367" t="s">
        <v>119</v>
      </c>
      <c r="M9" s="367"/>
      <c r="N9" s="368"/>
      <c r="O9" s="336"/>
      <c r="P9" s="330"/>
      <c r="Q9" s="173"/>
      <c r="R9" s="174"/>
      <c r="S9" s="159"/>
      <c r="T9" s="251" t="s">
        <v>3</v>
      </c>
      <c r="U9" s="252"/>
      <c r="V9" s="251" t="s">
        <v>3</v>
      </c>
      <c r="W9" s="161"/>
      <c r="X9" s="159"/>
    </row>
    <row r="10" spans="1:24">
      <c r="A10" s="166"/>
      <c r="B10" s="144"/>
      <c r="C10" s="144"/>
      <c r="D10" s="172"/>
      <c r="E10" s="172"/>
      <c r="F10" s="247" t="s">
        <v>3</v>
      </c>
      <c r="G10" s="247"/>
      <c r="H10" s="248" t="s">
        <v>163</v>
      </c>
      <c r="I10" s="249"/>
      <c r="J10" s="246"/>
      <c r="K10" s="246"/>
      <c r="L10" s="247" t="s">
        <v>3</v>
      </c>
      <c r="M10" s="247"/>
      <c r="N10" s="248" t="s">
        <v>136</v>
      </c>
      <c r="O10" s="337"/>
      <c r="P10" s="330"/>
      <c r="Q10" s="173"/>
      <c r="R10" s="174"/>
      <c r="S10" s="159"/>
      <c r="T10" s="253" t="s">
        <v>163</v>
      </c>
      <c r="U10" s="252"/>
      <c r="V10" s="253" t="s">
        <v>136</v>
      </c>
      <c r="W10" s="180"/>
      <c r="X10" s="159"/>
    </row>
    <row r="11" spans="1:24">
      <c r="A11" s="181"/>
      <c r="B11" s="85"/>
      <c r="C11" s="85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338"/>
      <c r="P11" s="330"/>
      <c r="Q11" s="173"/>
      <c r="R11" s="183"/>
      <c r="S11" s="159"/>
      <c r="T11" s="159"/>
      <c r="U11" s="159"/>
      <c r="V11" s="184"/>
      <c r="W11" s="185"/>
      <c r="X11" s="159"/>
    </row>
    <row r="12" spans="1:24">
      <c r="A12" s="181"/>
      <c r="B12" s="85"/>
      <c r="C12" s="85"/>
      <c r="D12" s="186" t="s">
        <v>5</v>
      </c>
      <c r="E12" s="186"/>
      <c r="F12" s="182"/>
      <c r="G12" s="182"/>
      <c r="H12" s="186" t="s">
        <v>6</v>
      </c>
      <c r="I12" s="186"/>
      <c r="J12" s="186" t="s">
        <v>5</v>
      </c>
      <c r="K12" s="186"/>
      <c r="L12" s="182"/>
      <c r="M12" s="182"/>
      <c r="N12" s="186" t="s">
        <v>6</v>
      </c>
      <c r="O12" s="339"/>
      <c r="P12" s="330"/>
      <c r="Q12" s="173"/>
      <c r="R12" s="183"/>
      <c r="S12" s="85"/>
      <c r="T12" s="85"/>
      <c r="U12" s="85"/>
      <c r="V12" s="184"/>
      <c r="W12" s="187"/>
      <c r="X12" s="159"/>
    </row>
    <row r="13" spans="1:24">
      <c r="A13" s="181"/>
      <c r="B13" s="85"/>
      <c r="C13" s="85"/>
      <c r="D13" s="188" t="s">
        <v>7</v>
      </c>
      <c r="E13" s="186"/>
      <c r="F13" s="188" t="s">
        <v>8</v>
      </c>
      <c r="G13" s="186"/>
      <c r="H13" s="188" t="s">
        <v>5</v>
      </c>
      <c r="I13" s="186"/>
      <c r="J13" s="188" t="s">
        <v>7</v>
      </c>
      <c r="K13" s="186"/>
      <c r="L13" s="188" t="s">
        <v>8</v>
      </c>
      <c r="M13" s="186"/>
      <c r="N13" s="188" t="s">
        <v>5</v>
      </c>
      <c r="O13" s="339"/>
      <c r="P13" s="331"/>
      <c r="Q13" s="83"/>
      <c r="R13" s="190"/>
      <c r="S13" s="85"/>
      <c r="T13" s="85"/>
      <c r="U13" s="85"/>
      <c r="V13" s="191"/>
      <c r="W13" s="192"/>
      <c r="X13" s="159"/>
    </row>
    <row r="14" spans="1:24">
      <c r="A14" s="90" t="s">
        <v>9</v>
      </c>
      <c r="B14" s="364" t="s">
        <v>10</v>
      </c>
      <c r="C14" s="364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340"/>
      <c r="P14" s="331"/>
      <c r="Q14" s="83" t="s">
        <v>4</v>
      </c>
      <c r="R14" s="369" t="s">
        <v>11</v>
      </c>
      <c r="S14" s="365"/>
      <c r="T14" s="347"/>
      <c r="U14" s="347"/>
      <c r="V14" s="182"/>
      <c r="W14" s="176"/>
      <c r="X14" s="159"/>
    </row>
    <row r="15" spans="1:24">
      <c r="A15" s="181"/>
      <c r="B15" s="144" t="s">
        <v>12</v>
      </c>
      <c r="C15" s="144" t="s">
        <v>13</v>
      </c>
      <c r="D15" s="137">
        <f>J15</f>
        <v>1434.39</v>
      </c>
      <c r="E15" s="138"/>
      <c r="F15" s="137">
        <v>430.32</v>
      </c>
      <c r="G15" s="138"/>
      <c r="H15" s="141">
        <f>D15-F15</f>
        <v>1004.0700000000002</v>
      </c>
      <c r="I15" s="139"/>
      <c r="J15" s="137">
        <v>1434.39</v>
      </c>
      <c r="K15" s="138"/>
      <c r="L15" s="137">
        <v>286.88</v>
      </c>
      <c r="M15" s="138"/>
      <c r="N15" s="141">
        <f>J15-L15</f>
        <v>1147.5100000000002</v>
      </c>
      <c r="O15" s="195"/>
      <c r="P15" s="332"/>
      <c r="Q15" s="85"/>
      <c r="R15" s="84" t="s">
        <v>14</v>
      </c>
      <c r="S15" s="85" t="s">
        <v>93</v>
      </c>
      <c r="T15" s="85"/>
      <c r="U15" s="85"/>
      <c r="V15" s="182"/>
      <c r="W15" s="176"/>
      <c r="X15" s="159"/>
    </row>
    <row r="16" spans="1:24" ht="9.75" thickBot="1">
      <c r="A16" s="181"/>
      <c r="B16" s="144"/>
      <c r="C16" s="144"/>
      <c r="D16" s="140">
        <f>+D15</f>
        <v>1434.39</v>
      </c>
      <c r="E16" s="139"/>
      <c r="F16" s="140">
        <f>+F15</f>
        <v>430.32</v>
      </c>
      <c r="G16" s="139"/>
      <c r="H16" s="140">
        <f>+H15</f>
        <v>1004.0700000000002</v>
      </c>
      <c r="I16" s="139"/>
      <c r="J16" s="140">
        <f>+J15</f>
        <v>1434.39</v>
      </c>
      <c r="K16" s="139"/>
      <c r="L16" s="140">
        <f>+L15</f>
        <v>286.88</v>
      </c>
      <c r="M16" s="139"/>
      <c r="N16" s="140">
        <f>+N15</f>
        <v>1147.5100000000002</v>
      </c>
      <c r="O16" s="195"/>
      <c r="P16" s="332"/>
      <c r="Q16" s="85"/>
      <c r="R16" s="84"/>
      <c r="S16" s="85"/>
      <c r="T16" s="85"/>
      <c r="U16" s="85"/>
      <c r="V16" s="182"/>
      <c r="W16" s="176"/>
      <c r="X16" s="159"/>
    </row>
    <row r="17" spans="1:25" ht="9.75" thickTop="1">
      <c r="A17" s="90" t="s">
        <v>18</v>
      </c>
      <c r="B17" s="364" t="s">
        <v>19</v>
      </c>
      <c r="C17" s="365"/>
      <c r="D17" s="52"/>
      <c r="E17" s="52"/>
      <c r="F17" s="388"/>
      <c r="G17" s="52"/>
      <c r="H17" s="52"/>
      <c r="I17" s="52"/>
      <c r="J17" s="52"/>
      <c r="K17" s="52"/>
      <c r="L17" s="52"/>
      <c r="M17" s="52"/>
      <c r="N17" s="52"/>
      <c r="O17" s="197"/>
      <c r="P17" s="330"/>
      <c r="Q17" s="83"/>
      <c r="R17" s="183" t="s">
        <v>12</v>
      </c>
      <c r="S17" s="144" t="s">
        <v>170</v>
      </c>
      <c r="T17" s="137">
        <v>79000</v>
      </c>
      <c r="U17" s="144"/>
      <c r="V17" s="137">
        <v>60000</v>
      </c>
      <c r="W17" s="194"/>
      <c r="X17" s="159"/>
    </row>
    <row r="18" spans="1:25">
      <c r="A18" s="90"/>
      <c r="B18" s="85" t="s">
        <v>14</v>
      </c>
      <c r="C18" s="85" t="s">
        <v>21</v>
      </c>
      <c r="D18" s="52"/>
      <c r="E18" s="31"/>
      <c r="F18" s="31"/>
      <c r="G18" s="31"/>
      <c r="H18" s="52"/>
      <c r="I18" s="52"/>
      <c r="J18" s="31"/>
      <c r="K18" s="31"/>
      <c r="L18" s="31"/>
      <c r="M18" s="31"/>
      <c r="N18" s="52"/>
      <c r="O18" s="197"/>
      <c r="P18" s="330"/>
      <c r="Q18" s="83"/>
      <c r="R18" s="183" t="s">
        <v>168</v>
      </c>
      <c r="S18" s="144" t="s">
        <v>169</v>
      </c>
      <c r="T18" s="137">
        <v>62000</v>
      </c>
      <c r="U18" s="144"/>
      <c r="V18" s="137">
        <v>0</v>
      </c>
      <c r="W18" s="194"/>
      <c r="X18" s="159"/>
    </row>
    <row r="19" spans="1:25" ht="9.75" thickBot="1">
      <c r="A19" s="90"/>
      <c r="B19" s="144" t="s">
        <v>12</v>
      </c>
      <c r="C19" s="144" t="s">
        <v>22</v>
      </c>
      <c r="D19" s="137">
        <v>14000</v>
      </c>
      <c r="E19" s="138"/>
      <c r="F19" s="137">
        <v>4200</v>
      </c>
      <c r="G19" s="138"/>
      <c r="H19" s="141">
        <f>D19-F19</f>
        <v>9800</v>
      </c>
      <c r="I19" s="139"/>
      <c r="J19" s="137">
        <v>14000</v>
      </c>
      <c r="K19" s="138"/>
      <c r="L19" s="137">
        <v>2800</v>
      </c>
      <c r="M19" s="138"/>
      <c r="N19" s="141">
        <f>J19-L19</f>
        <v>11200</v>
      </c>
      <c r="O19" s="195"/>
      <c r="P19" s="330"/>
      <c r="Q19" s="83"/>
      <c r="R19" s="183"/>
      <c r="S19" s="144"/>
      <c r="T19" s="140">
        <f>+T17+T18</f>
        <v>141000</v>
      </c>
      <c r="U19" s="144"/>
      <c r="V19" s="140">
        <f>+V17+V18</f>
        <v>60000</v>
      </c>
      <c r="W19" s="195"/>
      <c r="X19" s="159"/>
    </row>
    <row r="20" spans="1:25" ht="10.5" thickTop="1" thickBot="1">
      <c r="A20" s="181"/>
      <c r="B20" s="144"/>
      <c r="C20" s="144"/>
      <c r="D20" s="140">
        <f>SUM(D19:D19)</f>
        <v>14000</v>
      </c>
      <c r="E20" s="139"/>
      <c r="F20" s="140">
        <f>SUM(F19:F19)</f>
        <v>4200</v>
      </c>
      <c r="G20" s="139"/>
      <c r="H20" s="140">
        <f>SUM(H19:H19)</f>
        <v>9800</v>
      </c>
      <c r="I20" s="139"/>
      <c r="J20" s="140">
        <f>SUM(J19:J19)</f>
        <v>14000</v>
      </c>
      <c r="K20" s="139"/>
      <c r="L20" s="140">
        <f>SUM(L19:L19)</f>
        <v>2800</v>
      </c>
      <c r="M20" s="139"/>
      <c r="N20" s="140">
        <f>SUM(N19:N19)</f>
        <v>11200</v>
      </c>
      <c r="O20" s="195"/>
      <c r="P20" s="330"/>
      <c r="Q20" s="83"/>
      <c r="R20" s="183"/>
      <c r="S20" s="144"/>
      <c r="T20" s="139"/>
      <c r="U20" s="144"/>
      <c r="V20" s="139"/>
      <c r="W20" s="195"/>
      <c r="X20" s="159"/>
    </row>
    <row r="21" spans="1:25" ht="9.75" thickTop="1">
      <c r="A21" s="181"/>
      <c r="B21" s="144"/>
      <c r="C21" s="144"/>
      <c r="D21" s="31"/>
      <c r="E21" s="31"/>
      <c r="F21" s="31"/>
      <c r="G21" s="31"/>
      <c r="H21" s="52"/>
      <c r="I21" s="52"/>
      <c r="J21" s="31"/>
      <c r="K21" s="31"/>
      <c r="L21" s="31"/>
      <c r="M21" s="31"/>
      <c r="N21" s="52"/>
      <c r="O21" s="197"/>
      <c r="P21" s="330"/>
      <c r="Q21" s="83"/>
      <c r="R21" s="84" t="s">
        <v>23</v>
      </c>
      <c r="S21" s="85" t="s">
        <v>24</v>
      </c>
      <c r="T21" s="31"/>
      <c r="U21" s="85"/>
      <c r="V21" s="31"/>
      <c r="W21" s="195"/>
      <c r="X21" s="159"/>
    </row>
    <row r="22" spans="1:25">
      <c r="A22" s="181"/>
      <c r="B22" s="85" t="s">
        <v>20</v>
      </c>
      <c r="C22" s="85" t="s">
        <v>26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86"/>
      <c r="P22" s="330"/>
      <c r="Q22" s="83"/>
      <c r="R22" s="183" t="s">
        <v>17</v>
      </c>
      <c r="S22" s="144" t="s">
        <v>25</v>
      </c>
      <c r="T22" s="137">
        <v>49991.3</v>
      </c>
      <c r="U22" s="144"/>
      <c r="V22" s="137">
        <v>49991.3</v>
      </c>
      <c r="W22" s="194"/>
      <c r="X22" s="159"/>
    </row>
    <row r="23" spans="1:25" ht="9.75" thickBot="1">
      <c r="A23" s="181"/>
      <c r="B23" s="144" t="s">
        <v>12</v>
      </c>
      <c r="C23" s="144" t="s">
        <v>27</v>
      </c>
      <c r="D23" s="137">
        <v>49991.3</v>
      </c>
      <c r="E23" s="138"/>
      <c r="F23" s="31">
        <v>0</v>
      </c>
      <c r="G23" s="31"/>
      <c r="H23" s="137">
        <f>D23-F23</f>
        <v>49991.3</v>
      </c>
      <c r="I23" s="138"/>
      <c r="J23" s="137">
        <v>49991.3</v>
      </c>
      <c r="K23" s="138"/>
      <c r="L23" s="31"/>
      <c r="M23" s="31"/>
      <c r="N23" s="137">
        <v>49991.3</v>
      </c>
      <c r="O23" s="194"/>
      <c r="P23" s="332"/>
      <c r="Q23" s="83"/>
      <c r="R23" s="183"/>
      <c r="S23" s="144"/>
      <c r="T23" s="140">
        <f>+T22</f>
        <v>49991.3</v>
      </c>
      <c r="U23" s="144"/>
      <c r="V23" s="140">
        <f>+V22</f>
        <v>49991.3</v>
      </c>
      <c r="W23" s="195"/>
      <c r="X23" s="159"/>
    </row>
    <row r="24" spans="1:25" ht="9.75" thickTop="1">
      <c r="A24" s="181"/>
      <c r="B24" s="144" t="s">
        <v>16</v>
      </c>
      <c r="C24" s="144" t="s">
        <v>28</v>
      </c>
      <c r="D24" s="137">
        <v>16290</v>
      </c>
      <c r="E24" s="138"/>
      <c r="F24" s="137">
        <v>651.6</v>
      </c>
      <c r="G24" s="138"/>
      <c r="H24" s="141">
        <f>D24-F24</f>
        <v>15638.4</v>
      </c>
      <c r="I24" s="139"/>
      <c r="J24" s="137">
        <v>16290</v>
      </c>
      <c r="K24" s="138"/>
      <c r="L24" s="137">
        <v>0</v>
      </c>
      <c r="M24" s="138"/>
      <c r="N24" s="141">
        <f>J24-L24</f>
        <v>16290</v>
      </c>
      <c r="O24" s="195"/>
      <c r="P24" s="332"/>
      <c r="Q24" s="83"/>
      <c r="R24" s="84" t="s">
        <v>30</v>
      </c>
      <c r="S24" s="85" t="s">
        <v>31</v>
      </c>
      <c r="T24" s="31"/>
      <c r="U24" s="85"/>
      <c r="V24" s="31"/>
      <c r="W24" s="86"/>
      <c r="X24" s="159"/>
      <c r="Y24" s="212"/>
    </row>
    <row r="25" spans="1:25">
      <c r="A25" s="181"/>
      <c r="B25" s="144" t="s">
        <v>123</v>
      </c>
      <c r="C25" s="144" t="s">
        <v>164</v>
      </c>
      <c r="D25" s="137">
        <v>4705</v>
      </c>
      <c r="E25" s="138"/>
      <c r="F25" s="137">
        <v>752.8</v>
      </c>
      <c r="G25" s="138"/>
      <c r="H25" s="141">
        <f>D25-F25</f>
        <v>3952.2</v>
      </c>
      <c r="I25" s="139"/>
      <c r="J25" s="137">
        <v>4705</v>
      </c>
      <c r="K25" s="138"/>
      <c r="L25" s="137">
        <v>0</v>
      </c>
      <c r="M25" s="138"/>
      <c r="N25" s="141">
        <f>J25-L25</f>
        <v>4705</v>
      </c>
      <c r="O25" s="195"/>
      <c r="P25" s="332"/>
      <c r="Q25" s="83"/>
      <c r="R25" s="183" t="s">
        <v>38</v>
      </c>
      <c r="S25" s="144" t="s">
        <v>33</v>
      </c>
      <c r="T25" s="145">
        <v>-119574.46</v>
      </c>
      <c r="U25" s="144"/>
      <c r="V25" s="145">
        <v>-74435.11</v>
      </c>
      <c r="W25" s="194"/>
      <c r="X25" s="159"/>
    </row>
    <row r="26" spans="1:25">
      <c r="A26" s="181"/>
      <c r="B26" s="144"/>
      <c r="C26" s="144"/>
      <c r="D26" s="272">
        <f>SUM(D23:D25)</f>
        <v>70986.3</v>
      </c>
      <c r="E26" s="139"/>
      <c r="F26" s="272">
        <f>SUM(F23:F25)</f>
        <v>1404.4</v>
      </c>
      <c r="G26" s="139"/>
      <c r="H26" s="272">
        <f>SUM(H23:H25)</f>
        <v>69581.899999999994</v>
      </c>
      <c r="I26" s="139"/>
      <c r="J26" s="272">
        <f>SUM(J23:J25)</f>
        <v>70986.3</v>
      </c>
      <c r="K26" s="139"/>
      <c r="L26" s="272">
        <f>SUM(L23:L25)</f>
        <v>0</v>
      </c>
      <c r="M26" s="139"/>
      <c r="N26" s="272">
        <f>SUM(N23:N25)</f>
        <v>70986.3</v>
      </c>
      <c r="O26" s="195"/>
      <c r="P26" s="332"/>
      <c r="Q26" s="83"/>
      <c r="R26" s="183"/>
      <c r="S26" s="196" t="s">
        <v>49</v>
      </c>
      <c r="T26" s="137">
        <f>+T25</f>
        <v>-119574.46</v>
      </c>
      <c r="U26" s="196"/>
      <c r="V26" s="137">
        <f>+V25</f>
        <v>-74435.11</v>
      </c>
      <c r="W26" s="194"/>
      <c r="X26" s="159"/>
    </row>
    <row r="27" spans="1:25" ht="9.75" thickBot="1">
      <c r="A27" s="181"/>
      <c r="B27" s="144"/>
      <c r="C27" s="144" t="s">
        <v>32</v>
      </c>
      <c r="D27" s="140">
        <f>D20+D26</f>
        <v>84986.3</v>
      </c>
      <c r="E27" s="141"/>
      <c r="F27" s="140">
        <f>F20+F26</f>
        <v>5604.4</v>
      </c>
      <c r="G27" s="141"/>
      <c r="H27" s="140">
        <f>H20+H26</f>
        <v>79381.899999999994</v>
      </c>
      <c r="I27" s="141"/>
      <c r="J27" s="140">
        <f>J20+J26</f>
        <v>84986.3</v>
      </c>
      <c r="K27" s="141"/>
      <c r="L27" s="140">
        <f>L20+L26</f>
        <v>2800</v>
      </c>
      <c r="M27" s="141"/>
      <c r="N27" s="140">
        <f>N20+N26</f>
        <v>82186.3</v>
      </c>
      <c r="O27" s="195"/>
      <c r="P27" s="332"/>
      <c r="Q27" s="83"/>
      <c r="R27" s="183"/>
      <c r="S27" s="144"/>
      <c r="T27" s="140"/>
      <c r="U27" s="144"/>
      <c r="V27" s="140"/>
      <c r="W27" s="195"/>
      <c r="X27" s="159"/>
    </row>
    <row r="28" spans="1:25" ht="10.5" thickTop="1" thickBot="1">
      <c r="A28" s="181"/>
      <c r="B28" s="144"/>
      <c r="C28" s="144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95"/>
      <c r="P28" s="332"/>
      <c r="Q28" s="83"/>
      <c r="R28" s="183"/>
      <c r="S28" s="85" t="s">
        <v>76</v>
      </c>
      <c r="T28" s="146">
        <f>T19+T23+T26</f>
        <v>71416.839999999982</v>
      </c>
      <c r="U28" s="85"/>
      <c r="V28" s="146">
        <f>V19+V23+V26</f>
        <v>35556.19</v>
      </c>
      <c r="W28" s="195"/>
      <c r="X28" s="159"/>
    </row>
    <row r="29" spans="1:25" ht="9.75" thickTop="1">
      <c r="A29" s="181"/>
      <c r="B29" s="85" t="s">
        <v>23</v>
      </c>
      <c r="C29" s="85" t="s">
        <v>165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95"/>
      <c r="P29" s="332"/>
      <c r="Q29" s="83"/>
      <c r="R29" s="183"/>
      <c r="S29" s="85"/>
      <c r="T29" s="52"/>
      <c r="U29" s="85"/>
      <c r="V29" s="52"/>
      <c r="W29" s="197"/>
      <c r="X29" s="159"/>
    </row>
    <row r="30" spans="1:25">
      <c r="A30" s="181"/>
      <c r="B30" s="144" t="s">
        <v>29</v>
      </c>
      <c r="C30" s="144" t="s">
        <v>166</v>
      </c>
      <c r="D30" s="139"/>
      <c r="E30" s="139"/>
      <c r="F30" s="139"/>
      <c r="G30" s="139"/>
      <c r="H30" s="254">
        <v>150</v>
      </c>
      <c r="I30" s="139"/>
      <c r="J30" s="139"/>
      <c r="K30" s="139"/>
      <c r="L30" s="139"/>
      <c r="M30" s="139"/>
      <c r="N30" s="254">
        <v>0</v>
      </c>
      <c r="O30" s="195"/>
      <c r="P30" s="332"/>
      <c r="Q30" s="83"/>
      <c r="R30" s="83" t="s">
        <v>18</v>
      </c>
      <c r="S30" s="198" t="s">
        <v>36</v>
      </c>
      <c r="T30" s="347"/>
      <c r="U30" s="198"/>
      <c r="V30" s="347"/>
      <c r="W30" s="197"/>
      <c r="X30" s="159"/>
    </row>
    <row r="31" spans="1:25" ht="9.75" thickBot="1">
      <c r="A31" s="181"/>
      <c r="B31" s="144"/>
      <c r="C31" s="144"/>
      <c r="D31" s="139"/>
      <c r="E31" s="139"/>
      <c r="F31" s="139"/>
      <c r="G31" s="139"/>
      <c r="H31" s="255">
        <f>SUM(H30:H30)</f>
        <v>150</v>
      </c>
      <c r="I31" s="139"/>
      <c r="J31" s="139"/>
      <c r="K31" s="139"/>
      <c r="L31" s="139"/>
      <c r="M31" s="139"/>
      <c r="N31" s="255">
        <f>SUM(N30:N30)</f>
        <v>0</v>
      </c>
      <c r="O31" s="195"/>
      <c r="P31" s="332"/>
      <c r="Q31" s="83"/>
      <c r="R31" s="84" t="s">
        <v>14</v>
      </c>
      <c r="S31" s="85" t="s">
        <v>121</v>
      </c>
      <c r="T31" s="31"/>
      <c r="U31" s="85"/>
      <c r="V31" s="31"/>
      <c r="W31" s="195"/>
      <c r="X31" s="159"/>
    </row>
    <row r="32" spans="1:25" ht="9.75" thickTop="1">
      <c r="A32" s="181"/>
      <c r="B32" s="144"/>
      <c r="C32" s="144"/>
      <c r="D32" s="139"/>
      <c r="E32" s="139"/>
      <c r="F32" s="139"/>
      <c r="G32" s="139"/>
      <c r="H32" s="256"/>
      <c r="I32" s="139"/>
      <c r="J32" s="139"/>
      <c r="K32" s="139"/>
      <c r="L32" s="139"/>
      <c r="M32" s="139"/>
      <c r="N32" s="256"/>
      <c r="O32" s="195"/>
      <c r="P32" s="332"/>
      <c r="Q32" s="83"/>
      <c r="R32" s="183"/>
      <c r="S32" s="144" t="s">
        <v>122</v>
      </c>
      <c r="T32" s="145">
        <v>43087.5</v>
      </c>
      <c r="U32" s="144"/>
      <c r="V32" s="145">
        <f>50692.03+495.67</f>
        <v>51187.7</v>
      </c>
      <c r="W32" s="86"/>
      <c r="X32" s="159"/>
    </row>
    <row r="33" spans="1:264" ht="9.75" thickBot="1">
      <c r="A33" s="181"/>
      <c r="B33" s="144"/>
      <c r="C33" s="85" t="s">
        <v>171</v>
      </c>
      <c r="D33" s="52"/>
      <c r="E33" s="52"/>
      <c r="F33" s="52"/>
      <c r="G33" s="52"/>
      <c r="H33" s="148">
        <f>H26+H20+H31</f>
        <v>79531.899999999994</v>
      </c>
      <c r="I33" s="139"/>
      <c r="J33" s="52"/>
      <c r="K33" s="52"/>
      <c r="L33" s="52"/>
      <c r="M33" s="52"/>
      <c r="N33" s="148">
        <f>N26+N20</f>
        <v>82186.3</v>
      </c>
      <c r="O33" s="195"/>
      <c r="P33" s="332"/>
      <c r="Q33" s="144"/>
      <c r="R33" s="183"/>
      <c r="S33" s="144"/>
      <c r="T33" s="31"/>
      <c r="U33" s="144"/>
      <c r="V33" s="31"/>
      <c r="W33" s="194"/>
      <c r="X33" s="159"/>
    </row>
    <row r="34" spans="1:264" ht="9.75" thickTop="1">
      <c r="A34" s="90" t="s">
        <v>34</v>
      </c>
      <c r="B34" s="364" t="s">
        <v>35</v>
      </c>
      <c r="C34" s="36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86"/>
      <c r="P34" s="332"/>
      <c r="Q34" s="83"/>
      <c r="R34" s="84" t="s">
        <v>20</v>
      </c>
      <c r="S34" s="85" t="s">
        <v>39</v>
      </c>
      <c r="T34" s="31"/>
      <c r="U34" s="85"/>
      <c r="V34" s="31"/>
      <c r="W34" s="86"/>
      <c r="X34" s="159"/>
    </row>
    <row r="35" spans="1:264">
      <c r="A35" s="90"/>
      <c r="B35" s="85" t="s">
        <v>20</v>
      </c>
      <c r="C35" s="85" t="s">
        <v>37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197"/>
      <c r="P35" s="332"/>
      <c r="Q35" s="83"/>
      <c r="R35" s="183" t="s">
        <v>123</v>
      </c>
      <c r="S35" s="144" t="s">
        <v>124</v>
      </c>
      <c r="T35" s="184">
        <v>6769.25</v>
      </c>
      <c r="U35" s="159"/>
      <c r="V35" s="184">
        <v>4739.1400000000003</v>
      </c>
      <c r="W35" s="86"/>
      <c r="X35" s="159"/>
    </row>
    <row r="36" spans="1:264">
      <c r="A36" s="90"/>
      <c r="B36" s="144" t="s">
        <v>29</v>
      </c>
      <c r="C36" s="144" t="s">
        <v>40</v>
      </c>
      <c r="D36" s="31"/>
      <c r="E36" s="31"/>
      <c r="F36" s="31"/>
      <c r="G36" s="31"/>
      <c r="H36" s="137">
        <v>0</v>
      </c>
      <c r="I36" s="138"/>
      <c r="J36" s="31"/>
      <c r="K36" s="31"/>
      <c r="L36" s="31"/>
      <c r="M36" s="31"/>
      <c r="N36" s="137"/>
      <c r="O36" s="194"/>
      <c r="P36" s="332"/>
      <c r="Q36" s="83"/>
      <c r="R36" s="183" t="s">
        <v>125</v>
      </c>
      <c r="S36" s="144" t="s">
        <v>126</v>
      </c>
      <c r="T36" s="184">
        <v>5592.58</v>
      </c>
      <c r="U36" s="159"/>
      <c r="V36" s="159">
        <v>526.01</v>
      </c>
      <c r="W36" s="86"/>
      <c r="X36" s="159"/>
    </row>
    <row r="37" spans="1:264">
      <c r="A37" s="166"/>
      <c r="B37" s="144" t="s">
        <v>41</v>
      </c>
      <c r="C37" s="144" t="s">
        <v>43</v>
      </c>
      <c r="D37" s="144"/>
      <c r="E37" s="144"/>
      <c r="F37" s="144"/>
      <c r="G37" s="144"/>
      <c r="H37" s="137">
        <f>62000+19607.02</f>
        <v>81607.02</v>
      </c>
      <c r="I37" s="144"/>
      <c r="J37" s="144"/>
      <c r="K37" s="144"/>
      <c r="L37" s="144"/>
      <c r="M37" s="144"/>
      <c r="N37" s="137">
        <v>14135.52</v>
      </c>
      <c r="O37" s="341"/>
      <c r="P37" s="332"/>
      <c r="Q37" s="83"/>
      <c r="R37" s="183" t="s">
        <v>41</v>
      </c>
      <c r="S37" s="144" t="s">
        <v>42</v>
      </c>
      <c r="T37" s="145">
        <f>14910.62+39407.35</f>
        <v>54317.97</v>
      </c>
      <c r="U37" s="144"/>
      <c r="V37" s="145">
        <f>13953.25-7850</f>
        <v>6103.25</v>
      </c>
      <c r="W37" s="86"/>
      <c r="X37" s="159"/>
    </row>
    <row r="38" spans="1:264" ht="9.75" thickBot="1">
      <c r="A38" s="90"/>
      <c r="B38" s="144"/>
      <c r="C38" s="144"/>
      <c r="D38" s="31"/>
      <c r="E38" s="31"/>
      <c r="F38" s="31"/>
      <c r="G38" s="31"/>
      <c r="H38" s="140">
        <f>SUM(H36:H37)</f>
        <v>81607.02</v>
      </c>
      <c r="I38" s="139"/>
      <c r="J38" s="31"/>
      <c r="K38" s="31"/>
      <c r="L38" s="31"/>
      <c r="M38" s="31"/>
      <c r="N38" s="140">
        <f>SUM(N36:N37)</f>
        <v>14135.52</v>
      </c>
      <c r="O38" s="195"/>
      <c r="P38" s="332"/>
      <c r="Q38" s="83"/>
      <c r="R38" s="183"/>
      <c r="S38" s="144"/>
      <c r="T38" s="31">
        <f>SUM(T35:T37)</f>
        <v>66679.8</v>
      </c>
      <c r="U38" s="144"/>
      <c r="V38" s="31">
        <f>SUM(V35:V37)</f>
        <v>11368.400000000001</v>
      </c>
      <c r="W38" s="86"/>
      <c r="X38" s="159"/>
    </row>
    <row r="39" spans="1:264" ht="10.5" thickTop="1" thickBot="1">
      <c r="A39" s="90"/>
      <c r="B39" s="85" t="s">
        <v>44</v>
      </c>
      <c r="C39" s="85" t="s">
        <v>45</v>
      </c>
      <c r="D39" s="31"/>
      <c r="E39" s="31"/>
      <c r="F39" s="52"/>
      <c r="G39" s="52"/>
      <c r="H39" s="52"/>
      <c r="I39" s="52"/>
      <c r="J39" s="31"/>
      <c r="K39" s="31"/>
      <c r="L39" s="52"/>
      <c r="M39" s="52"/>
      <c r="N39" s="52"/>
      <c r="O39" s="197"/>
      <c r="P39" s="332"/>
      <c r="Q39" s="83"/>
      <c r="R39" s="183"/>
      <c r="S39" s="85" t="s">
        <v>74</v>
      </c>
      <c r="T39" s="140">
        <f>T38+T32</f>
        <v>109767.3</v>
      </c>
      <c r="U39" s="85"/>
      <c r="V39" s="140">
        <f>V38+V32</f>
        <v>62556.1</v>
      </c>
      <c r="W39" s="86"/>
      <c r="X39" s="159"/>
    </row>
    <row r="40" spans="1:264" ht="9.75" thickTop="1">
      <c r="A40" s="90"/>
      <c r="B40" s="144" t="s">
        <v>12</v>
      </c>
      <c r="C40" s="144" t="s">
        <v>46</v>
      </c>
      <c r="D40" s="31"/>
      <c r="E40" s="31"/>
      <c r="F40" s="31"/>
      <c r="G40" s="31"/>
      <c r="H40" s="137">
        <v>41.01</v>
      </c>
      <c r="I40" s="138"/>
      <c r="J40" s="31"/>
      <c r="K40" s="31"/>
      <c r="L40" s="31"/>
      <c r="M40" s="31"/>
      <c r="N40" s="137">
        <v>642.96</v>
      </c>
      <c r="O40" s="194"/>
      <c r="P40" s="332"/>
      <c r="Q40" s="83"/>
      <c r="R40" s="183"/>
      <c r="S40" s="85"/>
      <c r="T40" s="141"/>
      <c r="U40" s="85"/>
      <c r="V40" s="141"/>
      <c r="W40" s="86"/>
      <c r="X40" s="159"/>
    </row>
    <row r="41" spans="1:264">
      <c r="A41" s="90"/>
      <c r="B41" s="144" t="s">
        <v>16</v>
      </c>
      <c r="C41" s="144" t="s">
        <v>167</v>
      </c>
      <c r="D41" s="31"/>
      <c r="E41" s="31"/>
      <c r="F41" s="31"/>
      <c r="G41" s="31"/>
      <c r="H41" s="145">
        <v>19000.14</v>
      </c>
      <c r="I41" s="138"/>
      <c r="J41" s="31"/>
      <c r="K41" s="31"/>
      <c r="L41" s="31"/>
      <c r="M41" s="31"/>
      <c r="N41" s="145">
        <v>0</v>
      </c>
      <c r="O41" s="194"/>
      <c r="P41" s="332"/>
      <c r="Q41" s="83"/>
      <c r="R41" s="183"/>
      <c r="S41" s="85"/>
      <c r="T41" s="141"/>
      <c r="U41" s="85"/>
      <c r="V41" s="141"/>
      <c r="W41" s="86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  <c r="ES41" s="200"/>
      <c r="ET41" s="200"/>
      <c r="EU41" s="200"/>
      <c r="EV41" s="200"/>
      <c r="EW41" s="200"/>
      <c r="EX41" s="200"/>
      <c r="EY41" s="200"/>
      <c r="EZ41" s="200"/>
      <c r="FA41" s="200"/>
      <c r="FB41" s="200"/>
      <c r="FC41" s="200"/>
      <c r="FD41" s="200"/>
      <c r="FE41" s="200"/>
      <c r="FF41" s="200"/>
      <c r="FG41" s="200"/>
      <c r="FH41" s="200"/>
      <c r="FI41" s="200"/>
      <c r="FJ41" s="200"/>
      <c r="FK41" s="200"/>
      <c r="FL41" s="200"/>
      <c r="FM41" s="200"/>
      <c r="FN41" s="200"/>
      <c r="FO41" s="200"/>
      <c r="FP41" s="200"/>
      <c r="FQ41" s="200"/>
      <c r="FR41" s="200"/>
      <c r="FS41" s="200"/>
      <c r="FT41" s="200"/>
      <c r="FU41" s="200"/>
      <c r="FV41" s="200"/>
      <c r="FW41" s="200"/>
      <c r="FX41" s="200"/>
      <c r="FY41" s="200"/>
      <c r="FZ41" s="200"/>
      <c r="GA41" s="200"/>
      <c r="GB41" s="200"/>
      <c r="GC41" s="200"/>
      <c r="GD41" s="200"/>
      <c r="GE41" s="200"/>
      <c r="GF41" s="200"/>
      <c r="GG41" s="200"/>
      <c r="GH41" s="200"/>
      <c r="GI41" s="200"/>
      <c r="GJ41" s="200"/>
      <c r="GK41" s="200"/>
      <c r="GL41" s="200"/>
      <c r="GM41" s="200"/>
      <c r="GN41" s="200"/>
      <c r="GO41" s="200"/>
      <c r="GP41" s="200"/>
      <c r="GQ41" s="200"/>
      <c r="GR41" s="200"/>
      <c r="GS41" s="200"/>
      <c r="GT41" s="200"/>
      <c r="GU41" s="200"/>
      <c r="GV41" s="200"/>
      <c r="GW41" s="200"/>
      <c r="GX41" s="200"/>
      <c r="GY41" s="200"/>
      <c r="GZ41" s="200"/>
      <c r="HA41" s="200"/>
      <c r="HB41" s="200"/>
      <c r="HC41" s="200"/>
      <c r="HD41" s="200"/>
      <c r="HE41" s="200"/>
      <c r="HF41" s="200"/>
      <c r="HG41" s="200"/>
      <c r="HH41" s="200"/>
      <c r="HI41" s="200"/>
      <c r="HJ41" s="200"/>
      <c r="HK41" s="200"/>
      <c r="HL41" s="200"/>
      <c r="HM41" s="200"/>
      <c r="HN41" s="200"/>
      <c r="HO41" s="200"/>
      <c r="HP41" s="200"/>
      <c r="HQ41" s="200"/>
      <c r="HR41" s="200"/>
      <c r="HS41" s="200"/>
      <c r="HT41" s="200"/>
      <c r="HU41" s="200"/>
      <c r="HV41" s="200"/>
      <c r="HW41" s="200"/>
      <c r="HX41" s="200"/>
      <c r="HY41" s="200"/>
      <c r="HZ41" s="200"/>
      <c r="IA41" s="200"/>
      <c r="IB41" s="200"/>
      <c r="IC41" s="200"/>
      <c r="ID41" s="200"/>
      <c r="IE41" s="200"/>
      <c r="IF41" s="200"/>
      <c r="IG41" s="200"/>
      <c r="IH41" s="200"/>
      <c r="II41" s="200"/>
      <c r="IJ41" s="200"/>
      <c r="IK41" s="200"/>
      <c r="IL41" s="200"/>
      <c r="IM41" s="200"/>
      <c r="IN41" s="200"/>
      <c r="IO41" s="200"/>
      <c r="IP41" s="200"/>
      <c r="IQ41" s="200"/>
      <c r="IR41" s="200"/>
      <c r="IS41" s="200"/>
      <c r="IT41" s="200"/>
      <c r="IU41" s="200"/>
      <c r="IV41" s="200"/>
      <c r="IW41" s="200"/>
      <c r="IX41" s="200"/>
      <c r="IY41" s="200"/>
      <c r="IZ41" s="200"/>
      <c r="JA41" s="200"/>
      <c r="JB41" s="200"/>
      <c r="JC41" s="200"/>
      <c r="JD41" s="200"/>
    </row>
    <row r="42" spans="1:264" ht="9.75" thickBot="1">
      <c r="A42" s="90"/>
      <c r="B42" s="144"/>
      <c r="C42" s="85"/>
      <c r="D42" s="31"/>
      <c r="E42" s="31"/>
      <c r="F42" s="31"/>
      <c r="G42" s="31"/>
      <c r="H42" s="146">
        <f>+H40+H41</f>
        <v>19041.149999999998</v>
      </c>
      <c r="I42" s="139"/>
      <c r="J42" s="31"/>
      <c r="K42" s="31"/>
      <c r="L42" s="31"/>
      <c r="M42" s="31"/>
      <c r="N42" s="146">
        <f>+N40+N41</f>
        <v>642.96</v>
      </c>
      <c r="O42" s="195"/>
      <c r="P42" s="332"/>
      <c r="Q42" s="83"/>
      <c r="R42" s="183"/>
      <c r="S42" s="144"/>
      <c r="T42" s="31"/>
      <c r="U42" s="144"/>
      <c r="V42" s="31"/>
      <c r="W42" s="86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  <c r="IX42" s="200"/>
      <c r="IY42" s="200"/>
      <c r="IZ42" s="200"/>
      <c r="JA42" s="200"/>
      <c r="JB42" s="200"/>
      <c r="JC42" s="200"/>
      <c r="JD42" s="200"/>
    </row>
    <row r="43" spans="1:264" ht="9.75" thickTop="1">
      <c r="A43" s="90"/>
      <c r="B43" s="144"/>
      <c r="C43" s="85"/>
      <c r="D43" s="31"/>
      <c r="E43" s="31"/>
      <c r="F43" s="31"/>
      <c r="G43" s="31"/>
      <c r="H43" s="141"/>
      <c r="I43" s="139"/>
      <c r="J43" s="31"/>
      <c r="K43" s="31"/>
      <c r="L43" s="31"/>
      <c r="M43" s="31"/>
      <c r="N43" s="141"/>
      <c r="O43" s="195"/>
      <c r="P43" s="332"/>
      <c r="Q43" s="83"/>
      <c r="R43" s="183"/>
      <c r="S43" s="144"/>
      <c r="T43" s="31"/>
      <c r="U43" s="144"/>
      <c r="V43" s="31"/>
      <c r="W43" s="86"/>
      <c r="X43" s="159"/>
    </row>
    <row r="44" spans="1:264" ht="9.75" thickBot="1">
      <c r="A44" s="90"/>
      <c r="B44" s="144"/>
      <c r="C44" s="85" t="s">
        <v>72</v>
      </c>
      <c r="D44" s="31"/>
      <c r="E44" s="31"/>
      <c r="F44" s="31"/>
      <c r="G44" s="31"/>
      <c r="H44" s="146">
        <f>H38+H42</f>
        <v>100648.17</v>
      </c>
      <c r="I44" s="139"/>
      <c r="J44" s="31"/>
      <c r="K44" s="31"/>
      <c r="L44" s="31"/>
      <c r="M44" s="31"/>
      <c r="N44" s="146">
        <f>N38+N42</f>
        <v>14778.48</v>
      </c>
      <c r="O44" s="195"/>
      <c r="P44" s="332"/>
      <c r="Q44" s="83"/>
      <c r="R44" s="183"/>
      <c r="S44" s="144"/>
      <c r="T44" s="31"/>
      <c r="U44" s="144"/>
      <c r="V44" s="31"/>
      <c r="W44" s="86"/>
      <c r="X44" s="159"/>
    </row>
    <row r="45" spans="1:264" ht="9.75" thickTop="1">
      <c r="A45" s="90"/>
      <c r="B45" s="144"/>
      <c r="C45" s="85"/>
      <c r="D45" s="31"/>
      <c r="E45" s="31"/>
      <c r="F45" s="31"/>
      <c r="G45" s="31"/>
      <c r="H45" s="141"/>
      <c r="I45" s="139"/>
      <c r="J45" s="31"/>
      <c r="K45" s="31"/>
      <c r="L45" s="31"/>
      <c r="M45" s="31"/>
      <c r="N45" s="141"/>
      <c r="O45" s="195"/>
      <c r="P45" s="332"/>
      <c r="Q45" s="83"/>
      <c r="R45" s="183"/>
      <c r="S45" s="144"/>
      <c r="T45" s="31"/>
      <c r="U45" s="144"/>
      <c r="V45" s="31"/>
      <c r="W45" s="86"/>
      <c r="X45" s="159"/>
    </row>
    <row r="46" spans="1:264">
      <c r="A46" s="90"/>
      <c r="B46" s="144"/>
      <c r="C46" s="144"/>
      <c r="D46" s="31"/>
      <c r="E46" s="31"/>
      <c r="F46" s="31"/>
      <c r="G46" s="31"/>
      <c r="H46" s="147"/>
      <c r="I46" s="31"/>
      <c r="J46" s="31"/>
      <c r="K46" s="31"/>
      <c r="L46" s="31"/>
      <c r="M46" s="31"/>
      <c r="N46" s="147"/>
      <c r="O46" s="86"/>
      <c r="P46" s="332"/>
      <c r="Q46" s="83"/>
      <c r="R46" s="183"/>
      <c r="S46" s="144"/>
      <c r="T46" s="31"/>
      <c r="U46" s="144"/>
      <c r="V46" s="31"/>
      <c r="W46" s="86"/>
      <c r="X46" s="159"/>
    </row>
    <row r="47" spans="1:264" ht="9.75" thickBot="1">
      <c r="A47" s="90"/>
      <c r="B47" s="144"/>
      <c r="C47" s="85" t="s">
        <v>73</v>
      </c>
      <c r="D47" s="52"/>
      <c r="E47" s="52"/>
      <c r="F47" s="52"/>
      <c r="G47" s="52"/>
      <c r="H47" s="148">
        <f>H16+H33+H44</f>
        <v>181184.14</v>
      </c>
      <c r="I47" s="139"/>
      <c r="J47" s="52"/>
      <c r="K47" s="52"/>
      <c r="L47" s="52"/>
      <c r="M47" s="52"/>
      <c r="N47" s="148">
        <f>N16+N33+N44</f>
        <v>98112.29</v>
      </c>
      <c r="O47" s="195"/>
      <c r="P47" s="330"/>
      <c r="Q47" s="83"/>
      <c r="R47" s="183"/>
      <c r="S47" s="85" t="s">
        <v>75</v>
      </c>
      <c r="T47" s="201">
        <f>T28+T39</f>
        <v>181184.13999999998</v>
      </c>
      <c r="U47" s="85"/>
      <c r="V47" s="201">
        <f>V28+V39</f>
        <v>98112.290000000008</v>
      </c>
      <c r="W47" s="86"/>
      <c r="X47" s="159"/>
    </row>
    <row r="48" spans="1:264" ht="10.5" thickTop="1" thickBot="1">
      <c r="A48" s="342"/>
      <c r="B48" s="343"/>
      <c r="C48" s="343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206"/>
      <c r="P48" s="333"/>
      <c r="Q48" s="203"/>
      <c r="R48" s="204"/>
      <c r="S48" s="163"/>
      <c r="T48" s="163"/>
      <c r="U48" s="163"/>
      <c r="V48" s="205"/>
      <c r="W48" s="206"/>
      <c r="X48" s="159"/>
    </row>
    <row r="49" spans="1:24" ht="11.25">
      <c r="A49" s="153"/>
      <c r="B49" s="207"/>
      <c r="C49" s="222" t="s">
        <v>96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8"/>
      <c r="Q49" s="159"/>
      <c r="R49" s="159"/>
      <c r="S49" s="159"/>
      <c r="T49" s="159"/>
      <c r="U49" s="159"/>
      <c r="V49" s="160"/>
      <c r="W49" s="161"/>
      <c r="X49" s="159"/>
    </row>
    <row r="50" spans="1:24" ht="9" customHeight="1">
      <c r="A50" s="158"/>
      <c r="B50" s="208"/>
      <c r="C50" s="223" t="s">
        <v>248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8"/>
      <c r="Q50" s="159"/>
      <c r="R50" s="159"/>
      <c r="S50" s="224" t="s">
        <v>97</v>
      </c>
      <c r="T50" s="208"/>
      <c r="U50" s="208"/>
      <c r="V50" s="160"/>
      <c r="W50" s="161"/>
      <c r="X50" s="159"/>
    </row>
    <row r="51" spans="1:24" ht="27">
      <c r="A51" s="158"/>
      <c r="B51" s="159"/>
      <c r="C51" s="208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8"/>
      <c r="Q51" s="159"/>
      <c r="R51" s="159"/>
      <c r="S51" s="159"/>
      <c r="T51" s="239" t="s">
        <v>246</v>
      </c>
      <c r="U51" s="240"/>
      <c r="V51" s="241" t="s">
        <v>247</v>
      </c>
      <c r="W51" s="161"/>
      <c r="X51" s="159"/>
    </row>
    <row r="52" spans="1:24">
      <c r="A52" s="158"/>
      <c r="B52" s="159"/>
      <c r="C52" s="159"/>
      <c r="D52" s="363" t="s">
        <v>190</v>
      </c>
      <c r="E52" s="363"/>
      <c r="F52" s="363"/>
      <c r="G52" s="363"/>
      <c r="H52" s="363"/>
      <c r="I52" s="242"/>
      <c r="J52" s="363" t="s">
        <v>191</v>
      </c>
      <c r="K52" s="363"/>
      <c r="L52" s="363"/>
      <c r="M52" s="363"/>
      <c r="N52" s="363"/>
      <c r="O52" s="150"/>
      <c r="P52" s="158"/>
      <c r="Q52" s="159"/>
      <c r="R52" s="159"/>
      <c r="S52" s="159"/>
      <c r="T52" s="159"/>
      <c r="U52" s="159"/>
      <c r="V52" s="160"/>
      <c r="W52" s="161"/>
      <c r="X52" s="159"/>
    </row>
    <row r="53" spans="1:24" ht="12">
      <c r="A53" s="158"/>
      <c r="B53" s="159"/>
      <c r="C53" s="121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8"/>
      <c r="Q53" s="159"/>
      <c r="R53" s="159"/>
      <c r="S53" s="121" t="s">
        <v>131</v>
      </c>
      <c r="T53" s="216">
        <f>+V55</f>
        <v>-74435.11</v>
      </c>
      <c r="U53" s="121"/>
      <c r="V53" s="216">
        <v>-60090.14</v>
      </c>
      <c r="W53" s="161"/>
    </row>
    <row r="54" spans="1:24" ht="12">
      <c r="A54" s="158"/>
      <c r="B54" s="257" t="s">
        <v>14</v>
      </c>
      <c r="C54" s="257" t="s">
        <v>172</v>
      </c>
      <c r="D54" s="258"/>
      <c r="E54" s="258"/>
      <c r="F54" s="258"/>
      <c r="G54" s="258"/>
      <c r="H54" s="258"/>
      <c r="I54" s="257"/>
      <c r="J54" s="258"/>
      <c r="K54" s="258"/>
      <c r="L54" s="258"/>
      <c r="M54" s="258"/>
      <c r="N54" s="258"/>
      <c r="O54" s="150"/>
      <c r="P54" s="158"/>
      <c r="Q54" s="159"/>
      <c r="R54" s="159"/>
      <c r="S54" s="121" t="s">
        <v>132</v>
      </c>
      <c r="T54" s="209">
        <f>+H81</f>
        <v>-45139.35</v>
      </c>
      <c r="U54" s="121"/>
      <c r="V54" s="209">
        <f>N81</f>
        <v>-14344.97</v>
      </c>
      <c r="W54" s="161"/>
    </row>
    <row r="55" spans="1:24" ht="12">
      <c r="A55" s="158"/>
      <c r="B55" s="259" t="s">
        <v>173</v>
      </c>
      <c r="C55" s="259" t="s">
        <v>174</v>
      </c>
      <c r="D55" s="258"/>
      <c r="E55" s="258"/>
      <c r="F55" s="258"/>
      <c r="G55" s="258"/>
      <c r="H55" s="260">
        <v>0</v>
      </c>
      <c r="I55" s="259"/>
      <c r="J55" s="258"/>
      <c r="K55" s="258"/>
      <c r="L55" s="258"/>
      <c r="M55" s="258"/>
      <c r="N55" s="260">
        <v>0</v>
      </c>
      <c r="O55" s="150"/>
      <c r="P55" s="158"/>
      <c r="Q55" s="159"/>
      <c r="R55" s="159"/>
      <c r="S55" s="121" t="s">
        <v>133</v>
      </c>
      <c r="T55" s="217">
        <f>SUM(T53:T54)</f>
        <v>-119574.45999999999</v>
      </c>
      <c r="U55" s="208"/>
      <c r="V55" s="217">
        <f>SUM(V53:V54)</f>
        <v>-74435.11</v>
      </c>
      <c r="W55" s="161"/>
    </row>
    <row r="56" spans="1:24" ht="10.5">
      <c r="A56" s="158"/>
      <c r="B56" s="259" t="s">
        <v>173</v>
      </c>
      <c r="C56" s="259" t="s">
        <v>175</v>
      </c>
      <c r="D56" s="258"/>
      <c r="E56" s="258"/>
      <c r="F56" s="258"/>
      <c r="G56" s="258"/>
      <c r="H56" s="260">
        <v>0</v>
      </c>
      <c r="I56" s="259"/>
      <c r="J56" s="258"/>
      <c r="K56" s="258"/>
      <c r="L56" s="258"/>
      <c r="M56" s="258"/>
      <c r="N56" s="260">
        <v>0</v>
      </c>
      <c r="O56" s="150"/>
      <c r="P56" s="158"/>
      <c r="Q56" s="159"/>
      <c r="R56" s="159"/>
      <c r="S56" s="159"/>
      <c r="T56" s="159"/>
      <c r="U56" s="159"/>
      <c r="V56" s="160"/>
      <c r="W56" s="161"/>
    </row>
    <row r="57" spans="1:24" ht="10.5">
      <c r="A57" s="158"/>
      <c r="B57" s="259" t="s">
        <v>173</v>
      </c>
      <c r="C57" s="259" t="s">
        <v>176</v>
      </c>
      <c r="D57" s="258"/>
      <c r="E57" s="258"/>
      <c r="F57" s="258"/>
      <c r="G57" s="258"/>
      <c r="H57" s="261">
        <f>H55-H56</f>
        <v>0</v>
      </c>
      <c r="I57" s="259"/>
      <c r="J57" s="258"/>
      <c r="K57" s="258"/>
      <c r="L57" s="258"/>
      <c r="M57" s="258"/>
      <c r="N57" s="261">
        <f>N55-N56</f>
        <v>0</v>
      </c>
      <c r="O57" s="150"/>
      <c r="P57" s="158"/>
      <c r="Q57" s="159"/>
      <c r="R57" s="159"/>
      <c r="S57" s="159"/>
      <c r="T57" s="349"/>
      <c r="U57" s="349"/>
      <c r="V57" s="160"/>
      <c r="W57" s="161"/>
    </row>
    <row r="58" spans="1:24" ht="10.5">
      <c r="A58" s="158"/>
      <c r="B58" s="259" t="s">
        <v>173</v>
      </c>
      <c r="C58" s="259" t="s">
        <v>177</v>
      </c>
      <c r="D58" s="258"/>
      <c r="E58" s="258"/>
      <c r="F58" s="258"/>
      <c r="G58" s="258"/>
      <c r="H58" s="260">
        <v>0</v>
      </c>
      <c r="I58" s="259"/>
      <c r="J58" s="258"/>
      <c r="K58" s="258"/>
      <c r="L58" s="258"/>
      <c r="M58" s="258"/>
      <c r="N58" s="260">
        <v>0</v>
      </c>
      <c r="O58" s="150"/>
      <c r="P58" s="158"/>
      <c r="Q58" s="159"/>
      <c r="R58" s="159"/>
      <c r="S58" s="349"/>
      <c r="T58" s="238"/>
      <c r="U58" s="349"/>
      <c r="V58" s="160"/>
      <c r="W58" s="161"/>
    </row>
    <row r="59" spans="1:24" ht="11.25" thickBot="1">
      <c r="A59" s="158"/>
      <c r="B59" s="259" t="s">
        <v>173</v>
      </c>
      <c r="C59" s="259" t="s">
        <v>77</v>
      </c>
      <c r="D59" s="258"/>
      <c r="E59" s="258"/>
      <c r="F59" s="258"/>
      <c r="G59" s="258"/>
      <c r="H59" s="262">
        <f>H57+H58</f>
        <v>0</v>
      </c>
      <c r="I59" s="259"/>
      <c r="J59" s="258"/>
      <c r="K59" s="258"/>
      <c r="L59" s="258"/>
      <c r="M59" s="258"/>
      <c r="N59" s="262">
        <f>N57+N58</f>
        <v>0</v>
      </c>
      <c r="O59" s="150"/>
      <c r="P59" s="158"/>
      <c r="Q59" s="159"/>
      <c r="R59" s="159"/>
      <c r="S59" s="243" t="s">
        <v>107</v>
      </c>
      <c r="T59" s="349"/>
      <c r="U59" s="349" t="s">
        <v>250</v>
      </c>
      <c r="V59" s="160"/>
      <c r="W59" s="161"/>
    </row>
    <row r="60" spans="1:24" ht="10.5">
      <c r="A60" s="158"/>
      <c r="B60" s="259"/>
      <c r="C60" s="257" t="s">
        <v>178</v>
      </c>
      <c r="D60" s="258"/>
      <c r="E60" s="258"/>
      <c r="F60" s="258"/>
      <c r="G60" s="258"/>
      <c r="H60" s="258"/>
      <c r="I60" s="257"/>
      <c r="J60" s="258"/>
      <c r="K60" s="258"/>
      <c r="L60" s="258"/>
      <c r="M60" s="258"/>
      <c r="N60" s="258"/>
      <c r="O60" s="150"/>
      <c r="P60" s="158"/>
      <c r="Q60" s="159"/>
      <c r="R60" s="159"/>
      <c r="S60" s="243"/>
      <c r="T60" s="349"/>
      <c r="U60" s="159"/>
      <c r="V60" s="160"/>
      <c r="W60" s="161"/>
    </row>
    <row r="61" spans="1:24" ht="10.5">
      <c r="A61" s="158"/>
      <c r="B61" s="259" t="s">
        <v>173</v>
      </c>
      <c r="C61" s="259" t="s">
        <v>179</v>
      </c>
      <c r="D61" s="263"/>
      <c r="E61" s="263"/>
      <c r="F61" s="260">
        <v>43094.37</v>
      </c>
      <c r="G61" s="261"/>
      <c r="H61" s="265">
        <f>SUM(F61:F61)</f>
        <v>43094.37</v>
      </c>
      <c r="I61" s="259"/>
      <c r="J61" s="263"/>
      <c r="K61" s="263"/>
      <c r="L61" s="260">
        <v>14344.97</v>
      </c>
      <c r="M61" s="261"/>
      <c r="N61" s="265">
        <f>SUM(L61:L61)</f>
        <v>14344.97</v>
      </c>
      <c r="O61" s="150"/>
      <c r="P61" s="158"/>
      <c r="Q61" s="159"/>
      <c r="R61" s="159"/>
      <c r="S61" s="243" t="s">
        <v>146</v>
      </c>
      <c r="T61" s="349"/>
      <c r="U61" s="349" t="s">
        <v>104</v>
      </c>
      <c r="V61" s="160"/>
      <c r="W61" s="161"/>
    </row>
    <row r="62" spans="1:24" ht="10.5">
      <c r="A62" s="158"/>
      <c r="B62" s="259" t="s">
        <v>173</v>
      </c>
      <c r="C62" s="257" t="s">
        <v>180</v>
      </c>
      <c r="D62" s="258"/>
      <c r="E62" s="258"/>
      <c r="F62" s="258"/>
      <c r="G62" s="258"/>
      <c r="H62" s="261">
        <f>H59-H61</f>
        <v>-43094.37</v>
      </c>
      <c r="I62" s="257"/>
      <c r="J62" s="258"/>
      <c r="K62" s="258"/>
      <c r="L62" s="258"/>
      <c r="M62" s="258"/>
      <c r="N62" s="261">
        <f>N59-N61</f>
        <v>-14344.97</v>
      </c>
      <c r="O62" s="150"/>
      <c r="P62" s="158"/>
      <c r="Q62" s="159"/>
      <c r="R62" s="159"/>
      <c r="S62" s="243" t="s">
        <v>152</v>
      </c>
      <c r="T62" s="211"/>
      <c r="U62" s="349" t="s">
        <v>249</v>
      </c>
      <c r="V62" s="159"/>
      <c r="W62" s="161"/>
    </row>
    <row r="63" spans="1:24" ht="10.5">
      <c r="A63" s="158"/>
      <c r="B63" s="259" t="s">
        <v>173</v>
      </c>
      <c r="C63" s="257"/>
      <c r="D63" s="263"/>
      <c r="E63" s="263"/>
      <c r="F63" s="263"/>
      <c r="G63" s="263"/>
      <c r="H63" s="258"/>
      <c r="I63" s="257"/>
      <c r="J63" s="263"/>
      <c r="K63" s="263"/>
      <c r="L63" s="263"/>
      <c r="M63" s="263"/>
      <c r="N63" s="258"/>
      <c r="O63" s="150"/>
      <c r="P63" s="158"/>
      <c r="Q63" s="159"/>
      <c r="R63" s="159"/>
      <c r="S63" s="159"/>
      <c r="T63" s="211"/>
      <c r="V63" s="159"/>
      <c r="W63" s="161"/>
    </row>
    <row r="64" spans="1:24" ht="10.5">
      <c r="A64" s="158"/>
      <c r="B64" s="259" t="s">
        <v>173</v>
      </c>
      <c r="C64" s="257" t="s">
        <v>128</v>
      </c>
      <c r="D64" s="263"/>
      <c r="E64" s="263"/>
      <c r="F64" s="258"/>
      <c r="G64" s="258"/>
      <c r="H64" s="258"/>
      <c r="I64" s="257"/>
      <c r="J64" s="263"/>
      <c r="K64" s="263"/>
      <c r="L64" s="258"/>
      <c r="M64" s="258"/>
      <c r="N64" s="258"/>
      <c r="O64" s="150"/>
      <c r="P64" s="158"/>
      <c r="Q64" s="159"/>
      <c r="R64" s="159"/>
      <c r="S64" s="159"/>
      <c r="T64" s="159"/>
      <c r="U64" s="159"/>
      <c r="V64" s="159"/>
      <c r="W64" s="161"/>
    </row>
    <row r="65" spans="1:23" ht="10.5">
      <c r="A65" s="158"/>
      <c r="B65" s="259" t="s">
        <v>173</v>
      </c>
      <c r="C65" s="259" t="s">
        <v>129</v>
      </c>
      <c r="D65" s="258"/>
      <c r="E65" s="258"/>
      <c r="F65" s="260">
        <v>0</v>
      </c>
      <c r="G65" s="261"/>
      <c r="H65" s="258"/>
      <c r="I65" s="259"/>
      <c r="J65" s="258"/>
      <c r="K65" s="258"/>
      <c r="L65" s="260">
        <v>0</v>
      </c>
      <c r="M65" s="261"/>
      <c r="N65" s="258"/>
      <c r="O65" s="150"/>
      <c r="P65" s="158"/>
      <c r="Q65" s="159"/>
      <c r="R65" s="159"/>
      <c r="S65" s="349" t="s">
        <v>154</v>
      </c>
      <c r="T65" s="211"/>
      <c r="U65" s="159"/>
      <c r="V65" s="159"/>
      <c r="W65" s="161"/>
    </row>
    <row r="66" spans="1:23" ht="10.5">
      <c r="A66" s="158"/>
      <c r="B66" s="259" t="s">
        <v>173</v>
      </c>
      <c r="C66" s="259"/>
      <c r="D66" s="258"/>
      <c r="E66" s="258"/>
      <c r="F66" s="266">
        <f>SUM(F65:F65)</f>
        <v>0</v>
      </c>
      <c r="G66" s="261"/>
      <c r="H66" s="258"/>
      <c r="I66" s="259"/>
      <c r="J66" s="258"/>
      <c r="K66" s="258"/>
      <c r="L66" s="266">
        <f>SUM(L65:L65)</f>
        <v>0</v>
      </c>
      <c r="M66" s="261"/>
      <c r="N66" s="258"/>
      <c r="O66" s="150"/>
      <c r="P66" s="158"/>
      <c r="Q66" s="159"/>
      <c r="R66" s="159"/>
      <c r="S66" s="349"/>
      <c r="T66" s="211"/>
      <c r="U66" s="159"/>
      <c r="V66" s="159"/>
      <c r="W66" s="161"/>
    </row>
    <row r="67" spans="1:23" ht="10.5">
      <c r="A67" s="158"/>
      <c r="B67" s="259" t="s">
        <v>173</v>
      </c>
      <c r="C67" s="257" t="s">
        <v>181</v>
      </c>
      <c r="D67" s="258"/>
      <c r="E67" s="258"/>
      <c r="F67" s="258"/>
      <c r="G67" s="258"/>
      <c r="H67" s="258"/>
      <c r="I67" s="257"/>
      <c r="J67" s="258"/>
      <c r="K67" s="258"/>
      <c r="L67" s="258"/>
      <c r="M67" s="258"/>
      <c r="N67" s="258"/>
      <c r="O67" s="150"/>
      <c r="P67" s="158"/>
      <c r="Q67" s="159"/>
      <c r="R67" s="159"/>
      <c r="S67" s="349" t="s">
        <v>155</v>
      </c>
      <c r="T67" s="211"/>
      <c r="U67" s="159"/>
      <c r="V67" s="159"/>
      <c r="W67" s="161"/>
    </row>
    <row r="68" spans="1:23" ht="10.5">
      <c r="A68" s="158"/>
      <c r="B68" s="267"/>
      <c r="C68" s="259" t="s">
        <v>182</v>
      </c>
      <c r="D68" s="264">
        <v>1.95</v>
      </c>
      <c r="E68" s="261"/>
      <c r="F68" s="264">
        <f>SUM(D68:D68)</f>
        <v>1.95</v>
      </c>
      <c r="G68" s="261"/>
      <c r="H68" s="264">
        <f>F66-F68</f>
        <v>-1.95</v>
      </c>
      <c r="I68" s="259"/>
      <c r="J68" s="264">
        <v>0</v>
      </c>
      <c r="K68" s="261"/>
      <c r="L68" s="264">
        <f>SUM(J68:J68)</f>
        <v>0</v>
      </c>
      <c r="M68" s="261"/>
      <c r="N68" s="264">
        <f>L66-L68</f>
        <v>0</v>
      </c>
      <c r="O68" s="150"/>
      <c r="P68" s="158"/>
      <c r="Q68" s="159"/>
      <c r="R68" s="159"/>
      <c r="S68" s="159"/>
      <c r="T68" s="159"/>
      <c r="U68" s="159"/>
      <c r="V68" s="160"/>
      <c r="W68" s="161"/>
    </row>
    <row r="69" spans="1:23" ht="10.5">
      <c r="A69" s="158"/>
      <c r="B69" s="259" t="s">
        <v>173</v>
      </c>
      <c r="C69" s="257" t="s">
        <v>130</v>
      </c>
      <c r="D69" s="258" t="s">
        <v>173</v>
      </c>
      <c r="E69" s="258"/>
      <c r="F69" s="258"/>
      <c r="G69" s="258"/>
      <c r="H69" s="261">
        <f>H62+H68</f>
        <v>-43096.32</v>
      </c>
      <c r="I69" s="257"/>
      <c r="J69" s="258" t="s">
        <v>173</v>
      </c>
      <c r="K69" s="258"/>
      <c r="L69" s="258"/>
      <c r="M69" s="258"/>
      <c r="N69" s="261">
        <f>N62+N68</f>
        <v>-14344.97</v>
      </c>
      <c r="O69" s="150"/>
      <c r="P69" s="158"/>
      <c r="Q69" s="159"/>
      <c r="R69" s="159"/>
      <c r="S69" s="159"/>
      <c r="T69" s="159"/>
      <c r="U69" s="159"/>
      <c r="V69" s="160"/>
      <c r="W69" s="161"/>
    </row>
    <row r="70" spans="1:23" ht="10.5">
      <c r="A70" s="158"/>
      <c r="B70" s="259"/>
      <c r="C70" s="257"/>
      <c r="D70" s="263"/>
      <c r="E70" s="263"/>
      <c r="F70" s="258"/>
      <c r="G70" s="258"/>
      <c r="H70" s="258"/>
      <c r="I70" s="257"/>
      <c r="J70" s="263"/>
      <c r="K70" s="263"/>
      <c r="L70" s="258"/>
      <c r="M70" s="258"/>
      <c r="N70" s="258"/>
      <c r="O70" s="150"/>
      <c r="P70" s="158"/>
      <c r="Q70" s="159"/>
      <c r="R70" s="159"/>
      <c r="S70" s="159"/>
      <c r="T70" s="159"/>
      <c r="U70" s="159"/>
      <c r="V70" s="160"/>
      <c r="W70" s="161"/>
    </row>
    <row r="71" spans="1:23" ht="10.5">
      <c r="A71" s="158"/>
      <c r="B71" s="257" t="s">
        <v>183</v>
      </c>
      <c r="C71" s="257" t="s">
        <v>184</v>
      </c>
      <c r="D71" s="263"/>
      <c r="E71" s="263"/>
      <c r="F71" s="258"/>
      <c r="G71" s="258"/>
      <c r="H71" s="258"/>
      <c r="I71" s="257"/>
      <c r="J71" s="263"/>
      <c r="K71" s="263"/>
      <c r="L71" s="258"/>
      <c r="M71" s="258"/>
      <c r="N71" s="258"/>
      <c r="O71" s="150"/>
      <c r="P71" s="158"/>
      <c r="Q71" s="159"/>
      <c r="R71" s="159"/>
      <c r="S71" s="159"/>
      <c r="T71" s="159"/>
      <c r="U71" s="159"/>
      <c r="V71" s="160"/>
      <c r="W71" s="161"/>
    </row>
    <row r="72" spans="1:23" ht="10.5">
      <c r="A72" s="158"/>
      <c r="B72" s="259" t="s">
        <v>173</v>
      </c>
      <c r="C72" s="257" t="s">
        <v>181</v>
      </c>
      <c r="D72" s="258"/>
      <c r="E72" s="258"/>
      <c r="F72" s="258"/>
      <c r="G72" s="258"/>
      <c r="H72" s="258"/>
      <c r="I72" s="257"/>
      <c r="J72" s="258"/>
      <c r="K72" s="258"/>
      <c r="L72" s="258"/>
      <c r="M72" s="258"/>
      <c r="N72" s="258"/>
      <c r="O72" s="150"/>
      <c r="P72" s="158"/>
      <c r="Q72" s="159"/>
      <c r="R72" s="159"/>
      <c r="S72" s="159"/>
      <c r="T72" s="159"/>
      <c r="U72" s="159"/>
      <c r="V72" s="160"/>
      <c r="W72" s="161"/>
    </row>
    <row r="73" spans="1:23" ht="10.5">
      <c r="A73" s="158"/>
      <c r="B73" s="259" t="s">
        <v>173</v>
      </c>
      <c r="C73" s="259" t="s">
        <v>185</v>
      </c>
      <c r="D73" s="264">
        <v>2043.03</v>
      </c>
      <c r="E73" s="261"/>
      <c r="F73" s="264">
        <f>SUM(D73:D73)</f>
        <v>2043.03</v>
      </c>
      <c r="G73" s="261"/>
      <c r="H73" s="264">
        <f>-F73</f>
        <v>-2043.03</v>
      </c>
      <c r="I73" s="259"/>
      <c r="J73" s="264">
        <v>0</v>
      </c>
      <c r="K73" s="261"/>
      <c r="L73" s="264">
        <f>SUM(J73:J73)</f>
        <v>0</v>
      </c>
      <c r="M73" s="261"/>
      <c r="N73" s="264">
        <f>-L73</f>
        <v>0</v>
      </c>
      <c r="O73" s="150"/>
      <c r="P73" s="158"/>
      <c r="Q73" s="159"/>
      <c r="R73" s="159"/>
      <c r="S73" s="159"/>
      <c r="T73" s="159"/>
      <c r="U73" s="159"/>
      <c r="V73" s="160"/>
      <c r="W73" s="161"/>
    </row>
    <row r="74" spans="1:23" ht="11.25" thickBot="1">
      <c r="A74" s="158"/>
      <c r="B74" s="259" t="s">
        <v>173</v>
      </c>
      <c r="C74" s="257" t="s">
        <v>186</v>
      </c>
      <c r="D74" s="268" t="s">
        <v>173</v>
      </c>
      <c r="E74" s="258"/>
      <c r="F74" s="268"/>
      <c r="G74" s="258"/>
      <c r="H74" s="269">
        <f>H69+H73</f>
        <v>-45139.35</v>
      </c>
      <c r="I74" s="257"/>
      <c r="J74" s="268" t="s">
        <v>173</v>
      </c>
      <c r="K74" s="258"/>
      <c r="L74" s="268"/>
      <c r="M74" s="258"/>
      <c r="N74" s="269">
        <f>N69+N73</f>
        <v>-14344.97</v>
      </c>
      <c r="O74" s="150"/>
      <c r="P74" s="158"/>
      <c r="Q74" s="159"/>
      <c r="R74" s="159"/>
      <c r="S74" s="159"/>
      <c r="T74" s="159"/>
      <c r="U74" s="159"/>
      <c r="V74" s="160"/>
      <c r="W74" s="161"/>
    </row>
    <row r="75" spans="1:23" ht="11.25" thickTop="1">
      <c r="A75" s="158"/>
      <c r="B75" s="259"/>
      <c r="C75" s="257"/>
      <c r="D75" s="258"/>
      <c r="E75" s="258"/>
      <c r="F75" s="258"/>
      <c r="G75" s="258"/>
      <c r="H75" s="270"/>
      <c r="I75" s="257"/>
      <c r="J75" s="258"/>
      <c r="K75" s="258"/>
      <c r="L75" s="258"/>
      <c r="M75" s="258"/>
      <c r="N75" s="270"/>
      <c r="O75" s="150"/>
      <c r="P75" s="158"/>
      <c r="Q75" s="159"/>
      <c r="R75" s="159"/>
      <c r="S75" s="159"/>
      <c r="T75" s="159"/>
      <c r="U75" s="159"/>
      <c r="V75" s="160"/>
      <c r="W75" s="161"/>
    </row>
    <row r="76" spans="1:23" ht="10.5">
      <c r="A76" s="158"/>
      <c r="B76" s="259" t="s">
        <v>173</v>
      </c>
      <c r="C76" s="257"/>
      <c r="D76" s="258"/>
      <c r="E76" s="258"/>
      <c r="F76" s="270"/>
      <c r="G76" s="270"/>
      <c r="H76" s="270" t="s">
        <v>173</v>
      </c>
      <c r="I76" s="257"/>
      <c r="J76" s="258"/>
      <c r="K76" s="258"/>
      <c r="L76" s="270"/>
      <c r="M76" s="270"/>
      <c r="N76" s="270" t="s">
        <v>173</v>
      </c>
      <c r="O76" s="150"/>
      <c r="P76" s="158"/>
      <c r="Q76" s="159"/>
      <c r="R76" s="159"/>
      <c r="S76" s="159"/>
      <c r="T76" s="159"/>
      <c r="U76" s="159"/>
      <c r="V76" s="160"/>
      <c r="W76" s="161"/>
    </row>
    <row r="77" spans="1:23" ht="10.5">
      <c r="A77" s="158"/>
      <c r="B77" s="259"/>
      <c r="C77" s="257"/>
      <c r="D77" s="258"/>
      <c r="E77" s="258"/>
      <c r="F77" s="270"/>
      <c r="G77" s="270"/>
      <c r="H77" s="270"/>
      <c r="I77" s="257"/>
      <c r="J77" s="258"/>
      <c r="K77" s="258"/>
      <c r="L77" s="270"/>
      <c r="M77" s="270"/>
      <c r="N77" s="270"/>
      <c r="O77" s="150"/>
      <c r="P77" s="158"/>
      <c r="Q77" s="159"/>
      <c r="R77" s="159"/>
      <c r="S77" s="159"/>
      <c r="T77" s="159"/>
      <c r="U77" s="159"/>
      <c r="V77" s="160"/>
      <c r="W77" s="161"/>
    </row>
    <row r="78" spans="1:23" ht="10.5">
      <c r="A78" s="158"/>
      <c r="B78" s="259" t="s">
        <v>173</v>
      </c>
      <c r="C78" s="257" t="s">
        <v>181</v>
      </c>
      <c r="D78" s="258"/>
      <c r="E78" s="258"/>
      <c r="F78" s="258"/>
      <c r="G78" s="258"/>
      <c r="H78" s="258"/>
      <c r="I78" s="257"/>
      <c r="J78" s="258"/>
      <c r="K78" s="258"/>
      <c r="L78" s="258"/>
      <c r="M78" s="258"/>
      <c r="N78" s="258"/>
      <c r="O78" s="150"/>
      <c r="P78" s="158"/>
      <c r="Q78" s="159"/>
      <c r="R78" s="159"/>
      <c r="S78" s="159"/>
      <c r="T78" s="159"/>
      <c r="U78" s="159"/>
      <c r="V78" s="160"/>
      <c r="W78" s="161"/>
    </row>
    <row r="79" spans="1:23" ht="10.5">
      <c r="A79" s="158"/>
      <c r="B79" s="259" t="s">
        <v>173</v>
      </c>
      <c r="C79" s="259" t="s">
        <v>187</v>
      </c>
      <c r="D79" s="258"/>
      <c r="E79" s="258"/>
      <c r="F79" s="260">
        <v>2947.84</v>
      </c>
      <c r="G79" s="261"/>
      <c r="H79" s="258"/>
      <c r="I79" s="259"/>
      <c r="J79" s="258"/>
      <c r="K79" s="258"/>
      <c r="L79" s="260">
        <v>0</v>
      </c>
      <c r="M79" s="261"/>
      <c r="N79" s="258"/>
      <c r="O79" s="150"/>
      <c r="P79" s="158"/>
      <c r="Q79" s="159"/>
      <c r="R79" s="159"/>
      <c r="S79" s="159"/>
      <c r="T79" s="159"/>
      <c r="U79" s="159"/>
      <c r="V79" s="160"/>
      <c r="W79" s="161"/>
    </row>
    <row r="80" spans="1:23" ht="10.5">
      <c r="A80" s="158"/>
      <c r="B80" s="259" t="s">
        <v>173</v>
      </c>
      <c r="C80" s="259" t="s">
        <v>188</v>
      </c>
      <c r="D80" s="258"/>
      <c r="E80" s="258"/>
      <c r="F80" s="264">
        <f>+F79</f>
        <v>2947.84</v>
      </c>
      <c r="G80" s="261"/>
      <c r="H80" s="264">
        <f>F79-F80</f>
        <v>0</v>
      </c>
      <c r="I80" s="259"/>
      <c r="J80" s="258"/>
      <c r="K80" s="258"/>
      <c r="L80" s="264">
        <f>+L79</f>
        <v>0</v>
      </c>
      <c r="M80" s="261"/>
      <c r="N80" s="264">
        <f>L79-L80</f>
        <v>0</v>
      </c>
      <c r="O80" s="150"/>
      <c r="P80" s="158"/>
      <c r="Q80" s="159"/>
      <c r="R80" s="159"/>
      <c r="S80" s="159"/>
      <c r="T80" s="159"/>
      <c r="U80" s="159"/>
      <c r="V80" s="160"/>
      <c r="W80" s="161"/>
    </row>
    <row r="81" spans="1:23" ht="11.25" thickBot="1">
      <c r="A81" s="158"/>
      <c r="B81" s="259" t="s">
        <v>173</v>
      </c>
      <c r="C81" s="257" t="s">
        <v>189</v>
      </c>
      <c r="D81" s="258"/>
      <c r="E81" s="258"/>
      <c r="F81" s="258"/>
      <c r="G81" s="258"/>
      <c r="H81" s="271">
        <f>H74-H80</f>
        <v>-45139.35</v>
      </c>
      <c r="I81" s="257"/>
      <c r="J81" s="258"/>
      <c r="K81" s="258"/>
      <c r="L81" s="258"/>
      <c r="M81" s="258"/>
      <c r="N81" s="271">
        <f>N74-N80</f>
        <v>-14344.97</v>
      </c>
      <c r="O81" s="150"/>
      <c r="P81" s="158"/>
      <c r="Q81" s="159"/>
      <c r="R81" s="159"/>
      <c r="S81" s="159"/>
      <c r="T81" s="159"/>
      <c r="U81" s="159"/>
      <c r="V81" s="160"/>
      <c r="W81" s="161"/>
    </row>
    <row r="82" spans="1:23" ht="9.75" thickTop="1">
      <c r="A82" s="158"/>
      <c r="B82" s="159"/>
      <c r="C82" s="159"/>
      <c r="D82" s="160"/>
      <c r="E82" s="160"/>
      <c r="F82" s="160"/>
      <c r="G82" s="160"/>
      <c r="H82" s="160"/>
      <c r="I82" s="159"/>
      <c r="J82" s="160"/>
      <c r="K82" s="160"/>
      <c r="L82" s="160"/>
      <c r="M82" s="160"/>
      <c r="N82" s="160"/>
      <c r="O82" s="150"/>
      <c r="P82" s="158"/>
      <c r="Q82" s="159"/>
      <c r="R82" s="159"/>
      <c r="S82" s="159"/>
      <c r="T82" s="159"/>
      <c r="U82" s="159"/>
      <c r="V82" s="160"/>
      <c r="W82" s="161"/>
    </row>
    <row r="83" spans="1:23" ht="9.75" thickBot="1">
      <c r="A83" s="162"/>
      <c r="B83" s="163"/>
      <c r="C83" s="163"/>
      <c r="D83" s="164"/>
      <c r="E83" s="164"/>
      <c r="F83" s="164"/>
      <c r="G83" s="164"/>
      <c r="H83" s="164"/>
      <c r="I83" s="163"/>
      <c r="J83" s="164"/>
      <c r="K83" s="164"/>
      <c r="L83" s="164"/>
      <c r="M83" s="164"/>
      <c r="N83" s="164"/>
      <c r="O83" s="151"/>
      <c r="P83" s="162"/>
      <c r="Q83" s="163"/>
      <c r="R83" s="163"/>
      <c r="S83" s="163"/>
      <c r="T83" s="163"/>
      <c r="U83" s="163"/>
      <c r="V83" s="164"/>
      <c r="W83" s="165"/>
    </row>
    <row r="84" spans="1:23">
      <c r="B84" s="159"/>
      <c r="C84" s="159"/>
      <c r="D84" s="160"/>
      <c r="E84" s="160"/>
      <c r="F84" s="160"/>
      <c r="G84" s="160"/>
      <c r="H84" s="160"/>
      <c r="I84" s="159"/>
      <c r="J84" s="160"/>
      <c r="K84" s="160"/>
      <c r="L84" s="160"/>
      <c r="M84" s="160"/>
      <c r="N84" s="160"/>
    </row>
    <row r="85" spans="1:23">
      <c r="B85" s="159"/>
      <c r="C85" s="159"/>
      <c r="D85" s="160"/>
      <c r="E85" s="160"/>
      <c r="F85" s="160"/>
      <c r="G85" s="160"/>
      <c r="H85" s="160"/>
      <c r="I85" s="159"/>
      <c r="J85" s="160"/>
      <c r="K85" s="160"/>
      <c r="L85" s="160"/>
      <c r="M85" s="160"/>
      <c r="N85" s="160"/>
    </row>
    <row r="86" spans="1:23">
      <c r="B86" s="159"/>
      <c r="C86" s="159"/>
      <c r="D86" s="160"/>
      <c r="E86" s="160"/>
      <c r="F86" s="160"/>
      <c r="G86" s="160"/>
      <c r="H86" s="160"/>
      <c r="I86" s="159"/>
      <c r="J86" s="160"/>
      <c r="K86" s="160"/>
      <c r="L86" s="160"/>
      <c r="M86" s="160"/>
      <c r="N86" s="160"/>
    </row>
    <row r="87" spans="1:23">
      <c r="B87" s="159"/>
      <c r="C87" s="159"/>
      <c r="D87" s="160"/>
      <c r="E87" s="160"/>
      <c r="F87" s="160"/>
      <c r="G87" s="160"/>
      <c r="H87" s="160"/>
      <c r="I87" s="159"/>
      <c r="J87" s="160"/>
      <c r="K87" s="160"/>
      <c r="L87" s="160"/>
      <c r="M87" s="160"/>
      <c r="N87" s="160"/>
    </row>
    <row r="88" spans="1:23">
      <c r="B88" s="159"/>
      <c r="C88" s="159"/>
      <c r="D88" s="160"/>
      <c r="E88" s="160"/>
      <c r="F88" s="160"/>
      <c r="G88" s="160"/>
      <c r="H88" s="160"/>
      <c r="I88" s="159"/>
      <c r="J88" s="160"/>
      <c r="K88" s="160"/>
      <c r="L88" s="160"/>
      <c r="M88" s="160"/>
      <c r="N88" s="160"/>
    </row>
    <row r="89" spans="1:23">
      <c r="B89" s="159"/>
      <c r="C89" s="159"/>
      <c r="D89" s="160"/>
      <c r="E89" s="160"/>
      <c r="F89" s="160"/>
      <c r="G89" s="160"/>
      <c r="H89" s="160"/>
      <c r="I89" s="159"/>
      <c r="J89" s="160"/>
      <c r="K89" s="160"/>
      <c r="L89" s="160"/>
      <c r="M89" s="160"/>
      <c r="N89" s="160"/>
    </row>
    <row r="90" spans="1:23">
      <c r="B90" s="159"/>
      <c r="C90" s="159"/>
      <c r="D90" s="160"/>
      <c r="E90" s="160"/>
      <c r="F90" s="160"/>
      <c r="G90" s="160"/>
      <c r="H90" s="160"/>
      <c r="I90" s="159"/>
      <c r="J90" s="160"/>
      <c r="K90" s="160"/>
      <c r="L90" s="160"/>
      <c r="M90" s="160"/>
      <c r="N90" s="160"/>
    </row>
    <row r="91" spans="1:23">
      <c r="B91" s="159"/>
      <c r="C91" s="159"/>
      <c r="D91" s="160"/>
      <c r="E91" s="160"/>
      <c r="F91" s="160"/>
      <c r="G91" s="160"/>
      <c r="H91" s="160"/>
      <c r="I91" s="159"/>
      <c r="J91" s="160"/>
      <c r="K91" s="160"/>
      <c r="L91" s="160"/>
      <c r="M91" s="160"/>
      <c r="N91" s="160"/>
    </row>
    <row r="92" spans="1:23">
      <c r="B92" s="159"/>
      <c r="C92" s="159"/>
      <c r="D92" s="160"/>
      <c r="E92" s="160"/>
      <c r="F92" s="160"/>
      <c r="G92" s="160"/>
      <c r="H92" s="160"/>
      <c r="I92" s="159"/>
      <c r="J92" s="160"/>
      <c r="K92" s="160"/>
      <c r="L92" s="160"/>
      <c r="M92" s="160"/>
      <c r="N92" s="160"/>
    </row>
    <row r="93" spans="1:23">
      <c r="B93" s="159"/>
      <c r="C93" s="159"/>
      <c r="D93" s="160"/>
      <c r="E93" s="160"/>
      <c r="F93" s="160"/>
      <c r="G93" s="160"/>
      <c r="H93" s="160"/>
      <c r="I93" s="159"/>
      <c r="J93" s="160"/>
      <c r="K93" s="160"/>
      <c r="L93" s="160"/>
      <c r="M93" s="160"/>
      <c r="N93" s="160"/>
    </row>
    <row r="94" spans="1:23">
      <c r="D94" s="199"/>
      <c r="E94" s="199"/>
      <c r="F94" s="199"/>
      <c r="G94" s="199"/>
      <c r="H94" s="199"/>
      <c r="I94" s="157"/>
      <c r="J94" s="199"/>
      <c r="K94" s="199"/>
      <c r="L94" s="199"/>
      <c r="M94" s="199"/>
      <c r="N94" s="199"/>
    </row>
    <row r="95" spans="1:23">
      <c r="D95" s="199"/>
      <c r="E95" s="199"/>
      <c r="F95" s="199"/>
      <c r="G95" s="199"/>
      <c r="H95" s="199"/>
      <c r="I95" s="157"/>
      <c r="J95" s="199"/>
      <c r="K95" s="199"/>
      <c r="L95" s="199"/>
      <c r="M95" s="199"/>
      <c r="N95" s="199"/>
    </row>
    <row r="96" spans="1:23">
      <c r="D96" s="199"/>
      <c r="E96" s="199"/>
      <c r="F96" s="199"/>
      <c r="G96" s="199"/>
      <c r="H96" s="199"/>
      <c r="I96" s="157"/>
      <c r="J96" s="199"/>
      <c r="K96" s="199"/>
      <c r="L96" s="199"/>
      <c r="M96" s="199"/>
      <c r="N96" s="199"/>
    </row>
    <row r="97" spans="4:14">
      <c r="D97" s="199"/>
      <c r="E97" s="199"/>
      <c r="F97" s="199"/>
      <c r="G97" s="199"/>
      <c r="H97" s="199"/>
      <c r="I97" s="157"/>
      <c r="J97" s="199"/>
      <c r="K97" s="199"/>
      <c r="L97" s="199"/>
      <c r="M97" s="199"/>
      <c r="N97" s="199"/>
    </row>
    <row r="98" spans="4:14">
      <c r="D98" s="199"/>
      <c r="E98" s="199"/>
      <c r="F98" s="199"/>
      <c r="G98" s="199"/>
      <c r="H98" s="199"/>
      <c r="I98" s="157"/>
      <c r="J98" s="199"/>
      <c r="K98" s="199"/>
      <c r="L98" s="199"/>
      <c r="M98" s="199"/>
      <c r="N98" s="199"/>
    </row>
    <row r="99" spans="4:14">
      <c r="D99" s="199"/>
      <c r="E99" s="199"/>
      <c r="F99" s="199"/>
      <c r="G99" s="199"/>
      <c r="H99" s="199"/>
      <c r="I99" s="157"/>
      <c r="J99" s="199"/>
      <c r="K99" s="199"/>
      <c r="L99" s="199"/>
      <c r="M99" s="199"/>
      <c r="N99" s="199"/>
    </row>
    <row r="100" spans="4:14">
      <c r="D100" s="199"/>
      <c r="E100" s="199"/>
      <c r="F100" s="199"/>
      <c r="G100" s="199"/>
      <c r="H100" s="199"/>
      <c r="I100" s="157"/>
      <c r="J100" s="199"/>
      <c r="K100" s="199"/>
      <c r="L100" s="199"/>
      <c r="M100" s="199"/>
      <c r="N100" s="199"/>
    </row>
  </sheetData>
  <mergeCells count="15">
    <mergeCell ref="C1:T1"/>
    <mergeCell ref="C2:T2"/>
    <mergeCell ref="C3:T3"/>
    <mergeCell ref="C5:T5"/>
    <mergeCell ref="H7:I7"/>
    <mergeCell ref="N7:O7"/>
    <mergeCell ref="D52:H52"/>
    <mergeCell ref="J52:N52"/>
    <mergeCell ref="C4:T4"/>
    <mergeCell ref="F9:H9"/>
    <mergeCell ref="L9:N9"/>
    <mergeCell ref="B14:C14"/>
    <mergeCell ref="R14:S14"/>
    <mergeCell ref="B17:C17"/>
    <mergeCell ref="B34:C34"/>
  </mergeCells>
  <pageMargins left="0.7" right="0.7" top="0.75" bottom="0.75" header="0.3" footer="0.3"/>
  <pageSetup paperSize="9" scale="67" orientation="landscape" r:id="rId1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HI69"/>
  <sheetViews>
    <sheetView zoomScaleNormal="100" workbookViewId="0">
      <selection activeCell="F29" sqref="F29"/>
    </sheetView>
  </sheetViews>
  <sheetFormatPr defaultRowHeight="10.5"/>
  <cols>
    <col min="1" max="1" width="4.85546875" style="273" customWidth="1"/>
    <col min="2" max="2" width="3.28515625" style="274" customWidth="1"/>
    <col min="3" max="3" width="38.140625" style="274" customWidth="1"/>
    <col min="4" max="4" width="11.42578125" style="277" customWidth="1"/>
    <col min="5" max="5" width="0.7109375" style="277" customWidth="1"/>
    <col min="6" max="6" width="10.42578125" style="277" customWidth="1"/>
    <col min="7" max="7" width="1.140625" style="277" customWidth="1"/>
    <col min="8" max="8" width="11.140625" style="277" customWidth="1"/>
    <col min="9" max="9" width="1.140625" style="277" customWidth="1"/>
    <col min="10" max="10" width="11.42578125" style="277" customWidth="1"/>
    <col min="11" max="11" width="1.28515625" style="277" customWidth="1"/>
    <col min="12" max="12" width="9.85546875" style="277" customWidth="1"/>
    <col min="13" max="13" width="20.42578125" style="277" bestFit="1" customWidth="1"/>
    <col min="14" max="14" width="9.42578125" style="277" customWidth="1"/>
    <col min="15" max="15" width="1.5703125" style="277" customWidth="1"/>
    <col min="16" max="16" width="9.28515625" style="277" customWidth="1"/>
    <col min="17" max="17" width="1.28515625" style="277" customWidth="1"/>
    <col min="18" max="18" width="9.7109375" style="277" customWidth="1"/>
    <col min="19" max="19" width="1" style="277" customWidth="1"/>
    <col min="20" max="20" width="8.85546875" style="277" customWidth="1"/>
    <col min="21" max="36" width="9.140625" style="277"/>
    <col min="37" max="16384" width="9.140625" style="274"/>
  </cols>
  <sheetData>
    <row r="1" spans="1:20" ht="12.75">
      <c r="C1" s="275" t="s">
        <v>192</v>
      </c>
      <c r="D1" s="276"/>
      <c r="E1" s="276"/>
      <c r="F1" s="276" t="s">
        <v>193</v>
      </c>
      <c r="G1" s="276"/>
    </row>
    <row r="2" spans="1:20">
      <c r="C2" s="278"/>
      <c r="D2" s="279"/>
      <c r="E2" s="280"/>
      <c r="F2" s="281"/>
      <c r="G2" s="281"/>
    </row>
    <row r="3" spans="1:20" ht="12.75">
      <c r="C3" s="282" t="s">
        <v>91</v>
      </c>
      <c r="D3" s="281"/>
      <c r="E3" s="281"/>
      <c r="F3" s="281"/>
      <c r="G3" s="281"/>
    </row>
    <row r="4" spans="1:20" ht="12.75">
      <c r="C4" s="283"/>
      <c r="D4" s="281"/>
      <c r="E4" s="281"/>
      <c r="F4" s="281"/>
      <c r="G4" s="284"/>
      <c r="H4" s="317"/>
      <c r="I4" s="317"/>
      <c r="J4" s="317"/>
      <c r="K4" s="284"/>
      <c r="L4" s="281"/>
      <c r="R4" s="318"/>
      <c r="S4" s="318"/>
      <c r="T4" s="318"/>
    </row>
    <row r="5" spans="1:20">
      <c r="A5" s="285" t="s">
        <v>194</v>
      </c>
      <c r="B5" s="286"/>
      <c r="C5" s="213" t="s">
        <v>195</v>
      </c>
      <c r="D5" s="386" t="s">
        <v>2</v>
      </c>
      <c r="E5" s="386"/>
      <c r="F5" s="386"/>
      <c r="G5" s="287"/>
      <c r="H5" s="387" t="s">
        <v>196</v>
      </c>
      <c r="I5" s="387"/>
      <c r="J5" s="387"/>
      <c r="K5" s="287"/>
      <c r="L5" s="288" t="s">
        <v>194</v>
      </c>
      <c r="M5" s="290" t="s">
        <v>197</v>
      </c>
      <c r="N5" s="386" t="s">
        <v>2</v>
      </c>
      <c r="O5" s="386"/>
      <c r="P5" s="386"/>
      <c r="Q5" s="287"/>
      <c r="R5" s="387" t="s">
        <v>196</v>
      </c>
      <c r="S5" s="387"/>
      <c r="T5" s="387"/>
    </row>
    <row r="6" spans="1:20" ht="11.25">
      <c r="A6" s="291"/>
      <c r="B6" s="292"/>
      <c r="C6" s="213"/>
      <c r="D6" s="293" t="s">
        <v>3</v>
      </c>
      <c r="E6" s="287"/>
      <c r="F6" s="294" t="s">
        <v>163</v>
      </c>
      <c r="G6" s="295"/>
      <c r="H6" s="293" t="s">
        <v>3</v>
      </c>
      <c r="I6" s="293"/>
      <c r="J6" s="297" t="s">
        <v>136</v>
      </c>
      <c r="K6" s="296"/>
      <c r="L6" s="289"/>
      <c r="M6" s="290" t="s">
        <v>198</v>
      </c>
      <c r="N6" s="293" t="s">
        <v>3</v>
      </c>
      <c r="O6" s="293"/>
      <c r="P6" s="297" t="s">
        <v>163</v>
      </c>
      <c r="Q6" s="298"/>
      <c r="R6" s="293" t="s">
        <v>3</v>
      </c>
      <c r="S6" s="293"/>
      <c r="T6" s="297" t="s">
        <v>136</v>
      </c>
    </row>
    <row r="7" spans="1:20">
      <c r="A7" s="291"/>
      <c r="B7" s="292" t="s">
        <v>17</v>
      </c>
      <c r="C7" s="213" t="s">
        <v>201</v>
      </c>
      <c r="D7" s="302"/>
      <c r="E7" s="302"/>
      <c r="F7" s="302"/>
      <c r="G7" s="302"/>
      <c r="H7" s="303"/>
      <c r="I7" s="303"/>
      <c r="J7" s="303"/>
      <c r="K7" s="303"/>
      <c r="L7" s="304">
        <v>70</v>
      </c>
      <c r="M7" s="289" t="s">
        <v>199</v>
      </c>
      <c r="N7" s="301">
        <v>0</v>
      </c>
      <c r="O7" s="305"/>
      <c r="P7" s="302"/>
      <c r="Q7" s="302"/>
      <c r="R7" s="301">
        <v>0</v>
      </c>
      <c r="S7" s="305"/>
      <c r="T7" s="319"/>
    </row>
    <row r="8" spans="1:20">
      <c r="A8" s="291">
        <v>60</v>
      </c>
      <c r="B8" s="299" t="s">
        <v>38</v>
      </c>
      <c r="C8" s="300" t="s">
        <v>202</v>
      </c>
      <c r="D8" s="301">
        <v>7628.66</v>
      </c>
      <c r="E8" s="305"/>
      <c r="F8" s="302"/>
      <c r="G8" s="302"/>
      <c r="H8" s="301">
        <v>10504.97</v>
      </c>
      <c r="I8" s="305"/>
      <c r="J8" s="303"/>
      <c r="K8" s="303"/>
      <c r="L8" s="304">
        <v>73</v>
      </c>
      <c r="M8" s="289" t="s">
        <v>200</v>
      </c>
      <c r="N8" s="306">
        <v>0</v>
      </c>
      <c r="O8" s="305"/>
      <c r="P8" s="306">
        <f>SUM(N7:N8)</f>
        <v>0</v>
      </c>
      <c r="Q8" s="305"/>
      <c r="R8" s="306">
        <v>0</v>
      </c>
      <c r="S8" s="305"/>
      <c r="T8" s="323">
        <f>SUM(R7:R8)</f>
        <v>0</v>
      </c>
    </row>
    <row r="9" spans="1:20">
      <c r="A9" s="291">
        <v>61</v>
      </c>
      <c r="B9" s="299" t="s">
        <v>38</v>
      </c>
      <c r="C9" s="300" t="s">
        <v>203</v>
      </c>
      <c r="D9" s="301">
        <v>23789.119999999999</v>
      </c>
      <c r="E9" s="305"/>
      <c r="F9" s="302"/>
      <c r="G9" s="302"/>
      <c r="H9" s="301">
        <v>0</v>
      </c>
      <c r="I9" s="305"/>
      <c r="J9" s="303"/>
      <c r="K9" s="303"/>
      <c r="L9" s="304"/>
      <c r="M9" s="289"/>
      <c r="N9" s="302"/>
      <c r="O9" s="302"/>
      <c r="P9" s="302"/>
      <c r="Q9" s="302"/>
      <c r="R9" s="302"/>
      <c r="S9" s="302"/>
      <c r="T9" s="319"/>
    </row>
    <row r="10" spans="1:20">
      <c r="A10" s="291">
        <v>62</v>
      </c>
      <c r="B10" s="299" t="s">
        <v>38</v>
      </c>
      <c r="C10" s="300" t="s">
        <v>204</v>
      </c>
      <c r="D10" s="301">
        <v>50</v>
      </c>
      <c r="E10" s="305"/>
      <c r="F10" s="302"/>
      <c r="G10" s="302"/>
      <c r="H10" s="301">
        <v>3600</v>
      </c>
      <c r="I10" s="305"/>
      <c r="J10" s="303"/>
      <c r="K10" s="303"/>
      <c r="L10" s="304"/>
      <c r="M10" s="289"/>
      <c r="N10" s="302"/>
      <c r="O10" s="302"/>
      <c r="P10" s="302"/>
      <c r="Q10" s="302"/>
      <c r="R10" s="302"/>
      <c r="S10" s="302"/>
      <c r="T10" s="319"/>
    </row>
    <row r="11" spans="1:20">
      <c r="A11" s="291">
        <v>63</v>
      </c>
      <c r="B11" s="299" t="s">
        <v>38</v>
      </c>
      <c r="C11" s="300" t="s">
        <v>205</v>
      </c>
      <c r="D11" s="301">
        <v>1213.5899999999999</v>
      </c>
      <c r="E11" s="305"/>
      <c r="F11" s="302"/>
      <c r="G11" s="302"/>
      <c r="H11" s="301">
        <v>0</v>
      </c>
      <c r="I11" s="305"/>
      <c r="J11" s="303"/>
      <c r="K11" s="303"/>
      <c r="L11" s="304"/>
      <c r="M11" s="289"/>
      <c r="N11" s="302"/>
      <c r="O11" s="302"/>
      <c r="P11" s="302"/>
      <c r="Q11" s="302"/>
      <c r="R11" s="302"/>
      <c r="S11" s="302"/>
      <c r="T11" s="319"/>
    </row>
    <row r="12" spans="1:20">
      <c r="A12" s="291"/>
      <c r="B12" s="299" t="s">
        <v>38</v>
      </c>
      <c r="C12" s="300" t="s">
        <v>206</v>
      </c>
      <c r="D12" s="301"/>
      <c r="E12" s="305"/>
      <c r="F12" s="302"/>
      <c r="G12" s="302"/>
      <c r="H12" s="301"/>
      <c r="I12" s="305"/>
      <c r="J12" s="303"/>
      <c r="K12" s="303"/>
      <c r="L12" s="304"/>
      <c r="M12" s="289"/>
      <c r="N12" s="307"/>
      <c r="O12" s="307"/>
      <c r="P12" s="307"/>
      <c r="Q12" s="307"/>
      <c r="R12" s="307"/>
      <c r="S12" s="307"/>
    </row>
    <row r="13" spans="1:20">
      <c r="A13" s="291">
        <v>64</v>
      </c>
      <c r="B13" s="299" t="s">
        <v>38</v>
      </c>
      <c r="C13" s="300" t="s">
        <v>207</v>
      </c>
      <c r="D13" s="302"/>
      <c r="E13" s="302"/>
      <c r="F13" s="302"/>
      <c r="G13" s="302"/>
      <c r="H13" s="303"/>
      <c r="I13" s="303"/>
      <c r="J13" s="303"/>
      <c r="K13" s="303"/>
      <c r="L13" s="304"/>
      <c r="M13" s="289"/>
      <c r="N13" s="307"/>
      <c r="O13" s="307"/>
      <c r="P13" s="307"/>
      <c r="Q13" s="307"/>
      <c r="R13" s="307"/>
      <c r="S13" s="307"/>
    </row>
    <row r="14" spans="1:20">
      <c r="A14" s="291" t="s">
        <v>208</v>
      </c>
      <c r="B14" s="299" t="s">
        <v>38</v>
      </c>
      <c r="C14" s="300" t="s">
        <v>209</v>
      </c>
      <c r="D14" s="301"/>
      <c r="E14" s="305"/>
      <c r="F14" s="302"/>
      <c r="G14" s="302"/>
      <c r="H14" s="301">
        <v>0</v>
      </c>
      <c r="I14" s="305"/>
      <c r="J14" s="303"/>
      <c r="K14" s="303"/>
      <c r="L14" s="304"/>
      <c r="M14" s="289"/>
      <c r="N14" s="307"/>
      <c r="O14" s="307"/>
      <c r="P14" s="307"/>
      <c r="Q14" s="307"/>
      <c r="R14" s="307"/>
      <c r="S14" s="307"/>
    </row>
    <row r="15" spans="1:20">
      <c r="A15" s="291" t="s">
        <v>210</v>
      </c>
      <c r="B15" s="299" t="s">
        <v>38</v>
      </c>
      <c r="C15" s="300" t="s">
        <v>211</v>
      </c>
      <c r="D15" s="301"/>
      <c r="E15" s="305"/>
      <c r="F15" s="302"/>
      <c r="G15" s="302"/>
      <c r="H15" s="301">
        <v>240</v>
      </c>
      <c r="I15" s="305"/>
      <c r="J15" s="303"/>
      <c r="K15" s="303"/>
      <c r="L15" s="304"/>
      <c r="M15" s="289"/>
      <c r="N15" s="307"/>
      <c r="O15" s="307"/>
      <c r="P15" s="307"/>
      <c r="Q15" s="307"/>
      <c r="R15" s="307"/>
      <c r="S15" s="307"/>
    </row>
    <row r="16" spans="1:20">
      <c r="A16" s="291" t="s">
        <v>212</v>
      </c>
      <c r="B16" s="299" t="s">
        <v>38</v>
      </c>
      <c r="C16" s="300" t="s">
        <v>213</v>
      </c>
      <c r="D16" s="301"/>
      <c r="E16" s="305"/>
      <c r="F16" s="302"/>
      <c r="G16" s="302"/>
      <c r="H16" s="301">
        <v>0</v>
      </c>
      <c r="I16" s="305"/>
      <c r="J16" s="303"/>
      <c r="K16" s="303"/>
      <c r="L16" s="304" t="s">
        <v>173</v>
      </c>
      <c r="M16" s="307"/>
      <c r="N16" s="307"/>
      <c r="O16" s="307"/>
      <c r="P16" s="307"/>
      <c r="Q16" s="307"/>
      <c r="R16" s="307"/>
      <c r="S16" s="307"/>
    </row>
    <row r="17" spans="1:19">
      <c r="A17" s="291" t="s">
        <v>214</v>
      </c>
      <c r="B17" s="299" t="s">
        <v>38</v>
      </c>
      <c r="C17" s="309" t="s">
        <v>215</v>
      </c>
      <c r="D17" s="301"/>
      <c r="E17" s="305"/>
      <c r="F17" s="302"/>
      <c r="G17" s="302"/>
      <c r="H17" s="301">
        <v>0</v>
      </c>
      <c r="I17" s="305"/>
      <c r="J17" s="303"/>
      <c r="K17" s="303"/>
      <c r="L17" s="302"/>
      <c r="M17" s="307"/>
      <c r="N17" s="307"/>
      <c r="O17" s="307"/>
      <c r="P17" s="307"/>
      <c r="Q17" s="307"/>
      <c r="R17" s="307"/>
      <c r="S17" s="307"/>
    </row>
    <row r="18" spans="1:19">
      <c r="A18" s="291" t="s">
        <v>216</v>
      </c>
      <c r="B18" s="299" t="s">
        <v>38</v>
      </c>
      <c r="C18" s="300" t="s">
        <v>217</v>
      </c>
      <c r="D18" s="301"/>
      <c r="E18" s="305"/>
      <c r="F18" s="302"/>
      <c r="G18" s="302"/>
      <c r="H18" s="301">
        <v>0</v>
      </c>
      <c r="I18" s="305"/>
      <c r="J18" s="303"/>
      <c r="K18" s="303"/>
      <c r="L18" s="307"/>
      <c r="M18" s="307"/>
      <c r="N18" s="307"/>
      <c r="O18" s="307"/>
      <c r="P18" s="307"/>
      <c r="Q18" s="307"/>
      <c r="R18" s="307"/>
      <c r="S18" s="307"/>
    </row>
    <row r="19" spans="1:19">
      <c r="A19" s="291" t="s">
        <v>218</v>
      </c>
      <c r="B19" s="299" t="s">
        <v>38</v>
      </c>
      <c r="C19" s="300" t="s">
        <v>219</v>
      </c>
      <c r="D19" s="301">
        <v>1732.5</v>
      </c>
      <c r="E19" s="305"/>
      <c r="F19" s="302"/>
      <c r="G19" s="302"/>
      <c r="H19" s="301">
        <v>0</v>
      </c>
      <c r="I19" s="305"/>
      <c r="J19" s="303"/>
      <c r="K19" s="303"/>
      <c r="L19" s="310"/>
      <c r="M19" s="310"/>
      <c r="N19" s="310"/>
      <c r="O19" s="310"/>
      <c r="P19" s="310"/>
      <c r="Q19" s="310"/>
      <c r="R19" s="307"/>
      <c r="S19" s="307"/>
    </row>
    <row r="20" spans="1:19">
      <c r="A20" s="291" t="s">
        <v>220</v>
      </c>
      <c r="B20" s="299" t="s">
        <v>38</v>
      </c>
      <c r="C20" s="300" t="s">
        <v>221</v>
      </c>
      <c r="D20" s="301"/>
      <c r="E20" s="305"/>
      <c r="F20" s="302"/>
      <c r="G20" s="302"/>
      <c r="H20" s="301">
        <v>0</v>
      </c>
      <c r="I20" s="305"/>
      <c r="J20" s="303"/>
      <c r="K20" s="303"/>
      <c r="R20" s="307"/>
      <c r="S20" s="307"/>
    </row>
    <row r="21" spans="1:19">
      <c r="A21" s="291" t="s">
        <v>222</v>
      </c>
      <c r="B21" s="299" t="s">
        <v>38</v>
      </c>
      <c r="C21" s="300" t="s">
        <v>223</v>
      </c>
      <c r="D21" s="301"/>
      <c r="E21" s="305"/>
      <c r="F21" s="302"/>
      <c r="G21" s="302"/>
      <c r="H21" s="301">
        <v>0</v>
      </c>
      <c r="I21" s="305"/>
      <c r="J21" s="303"/>
      <c r="K21" s="303"/>
      <c r="R21" s="307"/>
      <c r="S21" s="307"/>
    </row>
    <row r="22" spans="1:19">
      <c r="A22" s="291" t="s">
        <v>224</v>
      </c>
      <c r="B22" s="299" t="s">
        <v>38</v>
      </c>
      <c r="C22" s="300" t="s">
        <v>225</v>
      </c>
      <c r="D22" s="301"/>
      <c r="E22" s="305"/>
      <c r="F22" s="302"/>
      <c r="G22" s="302"/>
      <c r="H22" s="301">
        <v>0</v>
      </c>
      <c r="I22" s="305"/>
      <c r="J22" s="303"/>
      <c r="K22" s="303"/>
      <c r="R22" s="307"/>
      <c r="S22" s="307"/>
    </row>
    <row r="23" spans="1:19">
      <c r="A23" s="291" t="s">
        <v>226</v>
      </c>
      <c r="B23" s="299" t="s">
        <v>38</v>
      </c>
      <c r="C23" s="309" t="s">
        <v>227</v>
      </c>
      <c r="D23" s="301">
        <v>2538.4</v>
      </c>
      <c r="E23" s="305"/>
      <c r="F23" s="302"/>
      <c r="G23" s="302"/>
      <c r="H23" s="301">
        <v>0</v>
      </c>
      <c r="I23" s="305"/>
      <c r="J23" s="303"/>
      <c r="K23" s="303"/>
      <c r="R23" s="314" t="s">
        <v>173</v>
      </c>
      <c r="S23" s="314"/>
    </row>
    <row r="24" spans="1:19">
      <c r="A24" s="291" t="s">
        <v>228</v>
      </c>
      <c r="B24" s="299" t="s">
        <v>38</v>
      </c>
      <c r="C24" s="300" t="s">
        <v>229</v>
      </c>
      <c r="D24" s="301"/>
      <c r="E24" s="305"/>
      <c r="F24" s="302"/>
      <c r="G24" s="302"/>
      <c r="H24" s="301">
        <v>0</v>
      </c>
      <c r="I24" s="305"/>
      <c r="J24" s="303"/>
      <c r="K24" s="303"/>
      <c r="R24" s="314" t="s">
        <v>173</v>
      </c>
      <c r="S24" s="314"/>
    </row>
    <row r="25" spans="1:19">
      <c r="A25" s="291" t="s">
        <v>230</v>
      </c>
      <c r="B25" s="299" t="s">
        <v>38</v>
      </c>
      <c r="C25" s="300" t="s">
        <v>231</v>
      </c>
      <c r="D25" s="301"/>
      <c r="E25" s="305"/>
      <c r="F25" s="302"/>
      <c r="G25" s="302"/>
      <c r="H25" s="301">
        <v>0</v>
      </c>
      <c r="I25" s="305"/>
      <c r="J25" s="303"/>
      <c r="K25" s="303"/>
      <c r="R25" s="314" t="s">
        <v>173</v>
      </c>
      <c r="S25" s="314"/>
    </row>
    <row r="26" spans="1:19">
      <c r="A26" s="291" t="s">
        <v>232</v>
      </c>
      <c r="B26" s="299" t="s">
        <v>38</v>
      </c>
      <c r="C26" s="300" t="s">
        <v>233</v>
      </c>
      <c r="D26" s="301">
        <v>245.9</v>
      </c>
      <c r="E26" s="305"/>
      <c r="F26" s="302"/>
      <c r="G26" s="302"/>
      <c r="H26" s="301">
        <v>0</v>
      </c>
      <c r="I26" s="305"/>
      <c r="J26" s="303"/>
      <c r="K26" s="303"/>
      <c r="R26" s="307"/>
      <c r="S26" s="307"/>
    </row>
    <row r="27" spans="1:19">
      <c r="A27" s="291">
        <v>65</v>
      </c>
      <c r="B27" s="299" t="s">
        <v>38</v>
      </c>
      <c r="C27" s="300" t="s">
        <v>234</v>
      </c>
      <c r="D27" s="301">
        <v>2950.31</v>
      </c>
      <c r="E27" s="305"/>
      <c r="F27" s="302"/>
      <c r="G27" s="302"/>
      <c r="H27" s="301">
        <v>0</v>
      </c>
      <c r="I27" s="305"/>
      <c r="J27" s="303"/>
      <c r="K27" s="303"/>
      <c r="R27" s="310"/>
      <c r="S27" s="310"/>
    </row>
    <row r="28" spans="1:19">
      <c r="A28" s="291">
        <v>66</v>
      </c>
      <c r="B28" s="299" t="s">
        <v>38</v>
      </c>
      <c r="C28" s="300" t="s">
        <v>235</v>
      </c>
      <c r="D28" s="301">
        <v>2947.84</v>
      </c>
      <c r="E28" s="305"/>
      <c r="F28" s="302"/>
      <c r="G28" s="302"/>
      <c r="H28" s="301">
        <v>0</v>
      </c>
      <c r="I28" s="305"/>
      <c r="J28" s="303"/>
      <c r="K28" s="303"/>
    </row>
    <row r="29" spans="1:19">
      <c r="A29" s="291">
        <v>68</v>
      </c>
      <c r="B29" s="299" t="s">
        <v>38</v>
      </c>
      <c r="C29" s="300" t="s">
        <v>236</v>
      </c>
      <c r="D29" s="306"/>
      <c r="E29" s="305"/>
      <c r="F29" s="306">
        <f>SUM(D8:D29)</f>
        <v>43096.319999999992</v>
      </c>
      <c r="G29" s="305"/>
      <c r="H29" s="306">
        <v>0</v>
      </c>
      <c r="I29" s="305"/>
      <c r="J29" s="306">
        <f>SUM(H8:H29)</f>
        <v>14344.97</v>
      </c>
      <c r="K29" s="305"/>
    </row>
    <row r="30" spans="1:19">
      <c r="A30" s="291"/>
      <c r="B30" s="299"/>
      <c r="C30" s="300"/>
      <c r="D30" s="302"/>
      <c r="E30" s="302"/>
      <c r="F30" s="302"/>
      <c r="G30" s="302"/>
      <c r="H30" s="303"/>
      <c r="I30" s="303"/>
      <c r="J30" s="303"/>
      <c r="K30" s="303"/>
    </row>
    <row r="31" spans="1:19" ht="12.75">
      <c r="A31" s="291"/>
      <c r="B31" s="299"/>
      <c r="C31" s="213" t="s">
        <v>237</v>
      </c>
      <c r="D31" s="308"/>
      <c r="E31" s="302"/>
      <c r="F31" s="322">
        <f>+F29</f>
        <v>43096.319999999992</v>
      </c>
      <c r="G31" s="305"/>
      <c r="H31" s="320"/>
      <c r="I31" s="303"/>
      <c r="J31" s="322">
        <f>+J29</f>
        <v>14344.97</v>
      </c>
      <c r="K31" s="305"/>
    </row>
    <row r="32" spans="1:19">
      <c r="A32" s="291"/>
      <c r="B32" s="299"/>
      <c r="C32" s="311" t="s">
        <v>86</v>
      </c>
      <c r="D32" s="302"/>
      <c r="E32" s="302"/>
      <c r="F32" s="302"/>
      <c r="G32" s="302"/>
      <c r="H32" s="303"/>
      <c r="I32" s="303"/>
      <c r="J32" s="303"/>
      <c r="K32" s="303"/>
    </row>
    <row r="33" spans="1:21">
      <c r="A33" s="291" t="s">
        <v>238</v>
      </c>
      <c r="B33" s="299" t="s">
        <v>38</v>
      </c>
      <c r="C33" s="300" t="s">
        <v>239</v>
      </c>
      <c r="D33" s="301">
        <v>0</v>
      </c>
      <c r="E33" s="301"/>
      <c r="F33" s="302"/>
      <c r="G33" s="302"/>
      <c r="H33" s="301">
        <v>0</v>
      </c>
      <c r="I33" s="301"/>
      <c r="J33" s="303"/>
      <c r="K33" s="303"/>
    </row>
    <row r="34" spans="1:21">
      <c r="A34" s="291" t="s">
        <v>240</v>
      </c>
      <c r="B34" s="299" t="s">
        <v>38</v>
      </c>
      <c r="C34" s="300" t="s">
        <v>241</v>
      </c>
      <c r="D34" s="302"/>
      <c r="E34" s="302"/>
      <c r="F34" s="302"/>
      <c r="G34" s="302"/>
      <c r="H34" s="303"/>
      <c r="I34" s="303"/>
      <c r="J34" s="303"/>
      <c r="K34" s="303"/>
    </row>
    <row r="35" spans="1:21">
      <c r="A35" s="291" t="s">
        <v>242</v>
      </c>
      <c r="B35" s="299" t="s">
        <v>38</v>
      </c>
      <c r="C35" s="300"/>
      <c r="D35" s="306">
        <v>0</v>
      </c>
      <c r="E35" s="305"/>
      <c r="F35" s="306">
        <f>SUM(D33:D35)</f>
        <v>0</v>
      </c>
      <c r="G35" s="305"/>
      <c r="H35" s="306">
        <v>0</v>
      </c>
      <c r="I35" s="305"/>
      <c r="J35" s="306">
        <f>SUM(H33:H35)</f>
        <v>0</v>
      </c>
      <c r="K35" s="305"/>
    </row>
    <row r="36" spans="1:21">
      <c r="A36" s="291"/>
      <c r="B36" s="299"/>
      <c r="C36" s="300"/>
      <c r="D36" s="305"/>
      <c r="E36" s="305"/>
      <c r="F36" s="305"/>
      <c r="G36" s="305"/>
      <c r="H36" s="305"/>
      <c r="I36" s="305"/>
      <c r="J36" s="305"/>
      <c r="K36" s="305"/>
    </row>
    <row r="37" spans="1:21">
      <c r="A37" s="291"/>
      <c r="B37" s="299"/>
      <c r="C37" s="300" t="s">
        <v>243</v>
      </c>
      <c r="D37" s="308"/>
      <c r="E37" s="302"/>
      <c r="F37" s="306">
        <f>F31-F35</f>
        <v>43096.319999999992</v>
      </c>
      <c r="G37" s="305"/>
      <c r="H37" s="320"/>
      <c r="I37" s="303"/>
      <c r="J37" s="306">
        <f>J31-J35</f>
        <v>14344.97</v>
      </c>
      <c r="K37" s="305"/>
      <c r="L37" s="281" t="s">
        <v>244</v>
      </c>
      <c r="M37" s="281" t="s">
        <v>245</v>
      </c>
      <c r="N37" s="312"/>
      <c r="O37" s="312"/>
      <c r="P37" s="313"/>
      <c r="Q37" s="312"/>
      <c r="R37" s="321"/>
      <c r="S37" s="321"/>
      <c r="T37" s="313"/>
    </row>
    <row r="38" spans="1:21">
      <c r="A38" s="316"/>
      <c r="B38" s="315"/>
      <c r="C38" s="315"/>
      <c r="D38" s="310"/>
      <c r="E38" s="310"/>
      <c r="F38" s="310"/>
      <c r="G38" s="310"/>
      <c r="H38" s="310"/>
      <c r="I38" s="310"/>
      <c r="J38" s="310"/>
      <c r="K38" s="305"/>
      <c r="N38" s="312"/>
      <c r="O38" s="312"/>
      <c r="P38" s="313">
        <f>+P8-F37</f>
        <v>-43096.319999999992</v>
      </c>
      <c r="Q38" s="312"/>
      <c r="R38" s="321"/>
      <c r="S38" s="321"/>
      <c r="T38" s="313">
        <f>+T8-J37</f>
        <v>-14344.97</v>
      </c>
    </row>
    <row r="39" spans="1:21">
      <c r="G39" s="310"/>
      <c r="I39" s="310"/>
      <c r="K39" s="305"/>
      <c r="T39" s="310"/>
      <c r="U39" s="310"/>
    </row>
    <row r="40" spans="1:21">
      <c r="I40" s="310"/>
      <c r="K40" s="314"/>
      <c r="T40" s="310"/>
      <c r="U40" s="310"/>
    </row>
    <row r="41" spans="1:21">
      <c r="K41" s="310"/>
    </row>
    <row r="60" spans="22:22">
      <c r="V60" s="310"/>
    </row>
    <row r="61" spans="22:22">
      <c r="V61" s="310"/>
    </row>
    <row r="68" spans="23:217"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5"/>
      <c r="BF68" s="315"/>
      <c r="BG68" s="315"/>
      <c r="BH68" s="315"/>
      <c r="BI68" s="315"/>
      <c r="BJ68" s="315"/>
      <c r="BK68" s="315"/>
      <c r="BL68" s="315"/>
      <c r="BM68" s="315"/>
      <c r="BN68" s="315"/>
      <c r="BO68" s="315"/>
      <c r="BP68" s="315"/>
      <c r="BQ68" s="315"/>
      <c r="BR68" s="315"/>
      <c r="BS68" s="315"/>
      <c r="BT68" s="315"/>
      <c r="BU68" s="315"/>
      <c r="BV68" s="315"/>
      <c r="BW68" s="315"/>
      <c r="BX68" s="315"/>
      <c r="BY68" s="315"/>
      <c r="BZ68" s="315"/>
      <c r="CA68" s="315"/>
      <c r="CB68" s="315"/>
      <c r="CC68" s="315"/>
      <c r="CD68" s="315"/>
      <c r="CE68" s="315"/>
      <c r="CF68" s="315"/>
      <c r="CG68" s="315"/>
      <c r="CH68" s="315"/>
      <c r="CI68" s="315"/>
      <c r="CJ68" s="315"/>
      <c r="CK68" s="315"/>
      <c r="CL68" s="315"/>
      <c r="CM68" s="315"/>
      <c r="CN68" s="315"/>
      <c r="CO68" s="315"/>
      <c r="CP68" s="315"/>
      <c r="CQ68" s="315"/>
      <c r="CR68" s="315"/>
      <c r="CS68" s="315"/>
      <c r="CT68" s="315"/>
      <c r="CU68" s="315"/>
      <c r="CV68" s="315"/>
      <c r="CW68" s="315"/>
      <c r="CX68" s="315"/>
      <c r="CY68" s="315"/>
      <c r="CZ68" s="315"/>
      <c r="DA68" s="315"/>
      <c r="DB68" s="315"/>
      <c r="DC68" s="315"/>
      <c r="DD68" s="315"/>
      <c r="DE68" s="315"/>
      <c r="DF68" s="315"/>
      <c r="DG68" s="315"/>
      <c r="DH68" s="315"/>
      <c r="DI68" s="315"/>
      <c r="DJ68" s="315"/>
      <c r="DK68" s="315"/>
      <c r="DL68" s="315"/>
      <c r="DM68" s="315"/>
      <c r="DN68" s="315"/>
      <c r="DO68" s="315"/>
      <c r="DP68" s="315"/>
      <c r="DQ68" s="315"/>
      <c r="DR68" s="315"/>
      <c r="DS68" s="315"/>
      <c r="DT68" s="315"/>
      <c r="DU68" s="315"/>
      <c r="DV68" s="315"/>
      <c r="DW68" s="315"/>
      <c r="DX68" s="315"/>
      <c r="DY68" s="315"/>
      <c r="DZ68" s="315"/>
      <c r="EA68" s="315"/>
      <c r="EB68" s="315"/>
      <c r="EC68" s="315"/>
      <c r="ED68" s="315"/>
      <c r="EE68" s="315"/>
      <c r="EF68" s="315"/>
      <c r="EG68" s="315"/>
      <c r="EH68" s="315"/>
      <c r="EI68" s="315"/>
      <c r="EJ68" s="315"/>
      <c r="EK68" s="315"/>
      <c r="EL68" s="315"/>
      <c r="EM68" s="315"/>
      <c r="EN68" s="315"/>
      <c r="EO68" s="315"/>
      <c r="EP68" s="315"/>
      <c r="EQ68" s="315"/>
      <c r="ER68" s="315"/>
      <c r="ES68" s="315"/>
      <c r="ET68" s="315"/>
      <c r="EU68" s="315"/>
      <c r="EV68" s="315"/>
      <c r="EW68" s="315"/>
      <c r="EX68" s="315"/>
      <c r="EY68" s="315"/>
      <c r="EZ68" s="315"/>
      <c r="FA68" s="315"/>
      <c r="FB68" s="315"/>
      <c r="FC68" s="315"/>
      <c r="FD68" s="315"/>
      <c r="FE68" s="315"/>
      <c r="FF68" s="315"/>
      <c r="FG68" s="315"/>
      <c r="FH68" s="315"/>
      <c r="FI68" s="315"/>
      <c r="FJ68" s="315"/>
      <c r="FK68" s="315"/>
      <c r="FL68" s="315"/>
      <c r="FM68" s="315"/>
      <c r="FN68" s="315"/>
      <c r="FO68" s="315"/>
      <c r="FP68" s="315"/>
      <c r="FQ68" s="315"/>
      <c r="FR68" s="315"/>
      <c r="FS68" s="315"/>
      <c r="FT68" s="315"/>
      <c r="FU68" s="315"/>
      <c r="FV68" s="315"/>
      <c r="FW68" s="315"/>
      <c r="FX68" s="315"/>
      <c r="FY68" s="315"/>
      <c r="FZ68" s="315"/>
      <c r="GA68" s="315"/>
      <c r="GB68" s="315"/>
      <c r="GC68" s="315"/>
      <c r="GD68" s="315"/>
      <c r="GE68" s="315"/>
      <c r="GF68" s="315"/>
      <c r="GG68" s="315"/>
      <c r="GH68" s="315"/>
      <c r="GI68" s="315"/>
      <c r="GJ68" s="315"/>
      <c r="GK68" s="315"/>
      <c r="GL68" s="315"/>
      <c r="GM68" s="315"/>
      <c r="GN68" s="315"/>
      <c r="GO68" s="315"/>
      <c r="GP68" s="315"/>
      <c r="GQ68" s="315"/>
      <c r="GR68" s="315"/>
      <c r="GS68" s="315"/>
      <c r="GT68" s="315"/>
      <c r="GU68" s="315"/>
      <c r="GV68" s="315"/>
      <c r="GW68" s="315"/>
      <c r="GX68" s="315"/>
      <c r="GY68" s="315"/>
      <c r="GZ68" s="315"/>
      <c r="HA68" s="315"/>
      <c r="HB68" s="315"/>
      <c r="HC68" s="315"/>
      <c r="HD68" s="315"/>
      <c r="HE68" s="315"/>
      <c r="HF68" s="315"/>
      <c r="HG68" s="315"/>
      <c r="HH68" s="315"/>
      <c r="HI68" s="315"/>
    </row>
    <row r="69" spans="23:217"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5"/>
      <c r="BF69" s="315"/>
      <c r="BG69" s="315"/>
      <c r="BH69" s="315"/>
      <c r="BI69" s="315"/>
      <c r="BJ69" s="315"/>
      <c r="BK69" s="315"/>
      <c r="BL69" s="315"/>
      <c r="BM69" s="315"/>
      <c r="BN69" s="315"/>
      <c r="BO69" s="315"/>
      <c r="BP69" s="315"/>
      <c r="BQ69" s="315"/>
      <c r="BR69" s="315"/>
      <c r="BS69" s="315"/>
      <c r="BT69" s="315"/>
      <c r="BU69" s="315"/>
      <c r="BV69" s="315"/>
      <c r="BW69" s="315"/>
      <c r="BX69" s="315"/>
      <c r="BY69" s="315"/>
      <c r="BZ69" s="315"/>
      <c r="CA69" s="315"/>
      <c r="CB69" s="315"/>
      <c r="CC69" s="315"/>
      <c r="CD69" s="315"/>
      <c r="CE69" s="315"/>
      <c r="CF69" s="315"/>
      <c r="CG69" s="315"/>
      <c r="CH69" s="315"/>
      <c r="CI69" s="315"/>
      <c r="CJ69" s="315"/>
      <c r="CK69" s="315"/>
      <c r="CL69" s="315"/>
      <c r="CM69" s="315"/>
      <c r="CN69" s="315"/>
      <c r="CO69" s="315"/>
      <c r="CP69" s="315"/>
      <c r="CQ69" s="315"/>
      <c r="CR69" s="315"/>
      <c r="CS69" s="315"/>
      <c r="CT69" s="315"/>
      <c r="CU69" s="315"/>
      <c r="CV69" s="315"/>
      <c r="CW69" s="315"/>
      <c r="CX69" s="315"/>
      <c r="CY69" s="315"/>
      <c r="CZ69" s="315"/>
      <c r="DA69" s="315"/>
      <c r="DB69" s="315"/>
      <c r="DC69" s="315"/>
      <c r="DD69" s="315"/>
      <c r="DE69" s="315"/>
      <c r="DF69" s="315"/>
      <c r="DG69" s="315"/>
      <c r="DH69" s="315"/>
      <c r="DI69" s="315"/>
      <c r="DJ69" s="315"/>
      <c r="DK69" s="315"/>
      <c r="DL69" s="315"/>
      <c r="DM69" s="315"/>
      <c r="DN69" s="315"/>
      <c r="DO69" s="315"/>
      <c r="DP69" s="315"/>
      <c r="DQ69" s="315"/>
      <c r="DR69" s="315"/>
      <c r="DS69" s="315"/>
      <c r="DT69" s="315"/>
      <c r="DU69" s="315"/>
      <c r="DV69" s="315"/>
      <c r="DW69" s="315"/>
      <c r="DX69" s="315"/>
      <c r="DY69" s="315"/>
      <c r="DZ69" s="315"/>
      <c r="EA69" s="315"/>
      <c r="EB69" s="315"/>
      <c r="EC69" s="315"/>
      <c r="ED69" s="315"/>
      <c r="EE69" s="315"/>
      <c r="EF69" s="315"/>
      <c r="EG69" s="315"/>
      <c r="EH69" s="315"/>
      <c r="EI69" s="315"/>
      <c r="EJ69" s="315"/>
      <c r="EK69" s="315"/>
      <c r="EL69" s="315"/>
      <c r="EM69" s="315"/>
      <c r="EN69" s="315"/>
      <c r="EO69" s="315"/>
      <c r="EP69" s="315"/>
      <c r="EQ69" s="315"/>
      <c r="ER69" s="315"/>
      <c r="ES69" s="315"/>
      <c r="ET69" s="315"/>
      <c r="EU69" s="315"/>
      <c r="EV69" s="315"/>
      <c r="EW69" s="315"/>
      <c r="EX69" s="315"/>
      <c r="EY69" s="315"/>
      <c r="EZ69" s="315"/>
      <c r="FA69" s="315"/>
      <c r="FB69" s="315"/>
      <c r="FC69" s="315"/>
      <c r="FD69" s="315"/>
      <c r="FE69" s="315"/>
      <c r="FF69" s="315"/>
      <c r="FG69" s="315"/>
      <c r="FH69" s="315"/>
      <c r="FI69" s="315"/>
      <c r="FJ69" s="315"/>
      <c r="FK69" s="315"/>
      <c r="FL69" s="315"/>
      <c r="FM69" s="315"/>
      <c r="FN69" s="315"/>
      <c r="FO69" s="315"/>
      <c r="FP69" s="315"/>
      <c r="FQ69" s="315"/>
      <c r="FR69" s="315"/>
      <c r="FS69" s="315"/>
      <c r="FT69" s="315"/>
      <c r="FU69" s="315"/>
      <c r="FV69" s="315"/>
      <c r="FW69" s="315"/>
      <c r="FX69" s="315"/>
      <c r="FY69" s="315"/>
      <c r="FZ69" s="315"/>
      <c r="GA69" s="315"/>
      <c r="GB69" s="315"/>
      <c r="GC69" s="315"/>
      <c r="GD69" s="315"/>
      <c r="GE69" s="315"/>
      <c r="GF69" s="315"/>
      <c r="GG69" s="315"/>
      <c r="GH69" s="315"/>
      <c r="GI69" s="315"/>
      <c r="GJ69" s="315"/>
      <c r="GK69" s="315"/>
      <c r="GL69" s="315"/>
      <c r="GM69" s="315"/>
      <c r="GN69" s="315"/>
      <c r="GO69" s="315"/>
      <c r="GP69" s="315"/>
      <c r="GQ69" s="315"/>
      <c r="GR69" s="315"/>
      <c r="GS69" s="315"/>
      <c r="GT69" s="315"/>
      <c r="GU69" s="315"/>
      <c r="GV69" s="315"/>
      <c r="GW69" s="315"/>
      <c r="GX69" s="315"/>
      <c r="GY69" s="315"/>
      <c r="GZ69" s="315"/>
      <c r="HA69" s="315"/>
      <c r="HB69" s="315"/>
      <c r="HC69" s="315"/>
      <c r="HD69" s="315"/>
      <c r="HE69" s="315"/>
      <c r="HF69" s="315"/>
      <c r="HG69" s="315"/>
      <c r="HH69" s="315"/>
      <c r="HI69" s="315"/>
    </row>
  </sheetData>
  <mergeCells count="4">
    <mergeCell ref="D5:F5"/>
    <mergeCell ref="H5:J5"/>
    <mergeCell ref="N5:P5"/>
    <mergeCell ref="R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2</vt:i4>
      </vt:variant>
    </vt:vector>
  </HeadingPairs>
  <TitlesOfParts>
    <vt:vector size="10" baseType="lpstr">
      <vt:lpstr>Γενική Εκμετάλευση</vt:lpstr>
      <vt:lpstr>Αποτελέσματα Χρήσης</vt:lpstr>
      <vt:lpstr>ΙΣΟΛΟΓΙΣΜΟΣ_2012-2013</vt:lpstr>
      <vt:lpstr>ΙΣΟΛΟΓΙΣΜΟΣ_2010</vt:lpstr>
      <vt:lpstr>ΙΣΟΛΟΓΙΣΜΟΣ_2011</vt:lpstr>
      <vt:lpstr>31-12-2012</vt:lpstr>
      <vt:lpstr>ΙΣΟΛΟΓΙΣΜΟΣ 31-12-2014</vt:lpstr>
      <vt:lpstr>Φύλλο2</vt:lpstr>
      <vt:lpstr>'ΙΣΟΛΟΓΙΣΜΟΣ 31-12-2014'!Print_Area</vt:lpstr>
      <vt:lpstr>'ΙΣΟΛΟΓΙΣΜΟΣ_2012-2013'!Print_Area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Kostas</cp:lastModifiedBy>
  <cp:lastPrinted>2015-06-12T10:30:35Z</cp:lastPrinted>
  <dcterms:created xsi:type="dcterms:W3CDTF">2005-05-25T14:07:07Z</dcterms:created>
  <dcterms:modified xsi:type="dcterms:W3CDTF">2015-06-21T11:00:09Z</dcterms:modified>
</cp:coreProperties>
</file>